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Tabelle1" sheetId="1" r:id="rId1"/>
    <sheet name="Tabelle2" sheetId="2" r:id="rId2"/>
    <sheet name="Tabelle3" sheetId="3" r:id="rId3"/>
  </sheets>
  <calcPr calcId="144525"/>
  <fileRecoveryPr repairLoad="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7" i="1"/>
  <c r="A18" i="1" s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O77" i="1"/>
  <c r="O78" i="1"/>
  <c r="O79" i="1"/>
  <c r="O80" i="1"/>
  <c r="O81" i="1"/>
  <c r="O82" i="1"/>
  <c r="O83" i="1"/>
  <c r="N78" i="1"/>
  <c r="N79" i="1"/>
  <c r="N80" i="1"/>
  <c r="N81" i="1"/>
  <c r="N82" i="1"/>
  <c r="N83" i="1"/>
  <c r="N77" i="1"/>
  <c r="E77" i="1"/>
  <c r="D78" i="1"/>
  <c r="D79" i="1"/>
  <c r="D80" i="1"/>
  <c r="D81" i="1"/>
  <c r="D82" i="1"/>
  <c r="D83" i="1"/>
  <c r="D77" i="1"/>
  <c r="F80" i="1"/>
  <c r="F81" i="1"/>
  <c r="F82" i="1"/>
  <c r="F83" i="1"/>
  <c r="E78" i="1"/>
  <c r="E79" i="1"/>
  <c r="E80" i="1"/>
  <c r="E81" i="1"/>
  <c r="E82" i="1"/>
  <c r="E83" i="1"/>
  <c r="F79" i="1"/>
  <c r="F78" i="1"/>
  <c r="P35" i="1"/>
  <c r="Q35" i="1"/>
  <c r="R35" i="1"/>
  <c r="S35" i="1"/>
  <c r="T35" i="1"/>
  <c r="U35" i="1"/>
  <c r="P36" i="1"/>
  <c r="Q36" i="1"/>
  <c r="R36" i="1"/>
  <c r="S36" i="1"/>
  <c r="T36" i="1"/>
  <c r="U36" i="1"/>
  <c r="P37" i="1"/>
  <c r="Q37" i="1"/>
  <c r="R37" i="1"/>
  <c r="S37" i="1"/>
  <c r="T37" i="1"/>
  <c r="U37" i="1"/>
  <c r="O36" i="1"/>
  <c r="O37" i="1"/>
  <c r="O35" i="1"/>
  <c r="P27" i="1"/>
  <c r="Q27" i="1"/>
  <c r="R27" i="1"/>
  <c r="S27" i="1"/>
  <c r="T27" i="1"/>
  <c r="U27" i="1"/>
  <c r="P28" i="1"/>
  <c r="Q28" i="1"/>
  <c r="R28" i="1"/>
  <c r="S28" i="1"/>
  <c r="T28" i="1"/>
  <c r="U28" i="1"/>
  <c r="P29" i="1"/>
  <c r="Q29" i="1"/>
  <c r="R29" i="1"/>
  <c r="S29" i="1"/>
  <c r="T29" i="1"/>
  <c r="U29" i="1"/>
  <c r="O28" i="1"/>
  <c r="O29" i="1"/>
  <c r="O27" i="1"/>
  <c r="U7" i="1"/>
  <c r="U8" i="1"/>
  <c r="U9" i="1"/>
  <c r="U10" i="1"/>
  <c r="U11" i="1"/>
  <c r="U12" i="1"/>
  <c r="U13" i="1"/>
  <c r="U14" i="1"/>
  <c r="U15" i="1"/>
  <c r="U16" i="1"/>
  <c r="T7" i="1"/>
  <c r="T8" i="1"/>
  <c r="T9" i="1"/>
  <c r="T10" i="1"/>
  <c r="T11" i="1"/>
  <c r="T12" i="1"/>
  <c r="T13" i="1"/>
  <c r="T14" i="1"/>
  <c r="T15" i="1"/>
  <c r="T16" i="1"/>
  <c r="S7" i="1"/>
  <c r="S8" i="1"/>
  <c r="S9" i="1"/>
  <c r="S10" i="1"/>
  <c r="S11" i="1"/>
  <c r="S12" i="1"/>
  <c r="S13" i="1"/>
  <c r="S14" i="1"/>
  <c r="S15" i="1"/>
  <c r="S16" i="1"/>
  <c r="R7" i="1"/>
  <c r="R8" i="1"/>
  <c r="R9" i="1"/>
  <c r="R10" i="1"/>
  <c r="R11" i="1"/>
  <c r="R12" i="1"/>
  <c r="R13" i="1"/>
  <c r="R14" i="1"/>
  <c r="R15" i="1"/>
  <c r="R16" i="1"/>
  <c r="Q7" i="1"/>
  <c r="Q8" i="1"/>
  <c r="Q9" i="1"/>
  <c r="Q10" i="1"/>
  <c r="Q11" i="1"/>
  <c r="Q12" i="1"/>
  <c r="Q13" i="1"/>
  <c r="Q14" i="1"/>
  <c r="Q15" i="1"/>
  <c r="Q16" i="1"/>
  <c r="P7" i="1"/>
  <c r="P8" i="1"/>
  <c r="P9" i="1"/>
  <c r="P10" i="1"/>
  <c r="P11" i="1"/>
  <c r="P12" i="1"/>
  <c r="P13" i="1"/>
  <c r="P14" i="1"/>
  <c r="P15" i="1"/>
  <c r="P16" i="1"/>
  <c r="O8" i="1"/>
  <c r="O9" i="1"/>
  <c r="O10" i="1"/>
  <c r="O11" i="1"/>
  <c r="O12" i="1"/>
  <c r="O13" i="1"/>
  <c r="O14" i="1"/>
  <c r="O15" i="1"/>
  <c r="O16" i="1"/>
  <c r="O7" i="1"/>
  <c r="F77" i="1" l="1"/>
  <c r="D36" i="1"/>
  <c r="D37" i="1"/>
  <c r="D35" i="1"/>
  <c r="E37" i="1"/>
  <c r="F37" i="1" s="1"/>
  <c r="E36" i="1"/>
  <c r="E35" i="1"/>
  <c r="F28" i="1"/>
  <c r="F29" i="1"/>
  <c r="F27" i="1"/>
  <c r="E28" i="1"/>
  <c r="E29" i="1"/>
  <c r="E27" i="1"/>
  <c r="D28" i="1"/>
  <c r="D29" i="1"/>
  <c r="D27" i="1"/>
  <c r="F8" i="1"/>
  <c r="F9" i="1"/>
  <c r="F10" i="1"/>
  <c r="F11" i="1"/>
  <c r="F12" i="1"/>
  <c r="F13" i="1"/>
  <c r="F14" i="1"/>
  <c r="F15" i="1"/>
  <c r="F16" i="1"/>
  <c r="F7" i="1"/>
  <c r="E8" i="1"/>
  <c r="E9" i="1"/>
  <c r="E10" i="1"/>
  <c r="E11" i="1"/>
  <c r="E12" i="1"/>
  <c r="E13" i="1"/>
  <c r="E14" i="1"/>
  <c r="E15" i="1"/>
  <c r="E16" i="1"/>
  <c r="E7" i="1"/>
  <c r="D8" i="1"/>
  <c r="D9" i="1"/>
  <c r="D10" i="1"/>
  <c r="D11" i="1"/>
  <c r="D12" i="1"/>
  <c r="D13" i="1"/>
  <c r="D14" i="1"/>
  <c r="D15" i="1"/>
  <c r="D16" i="1"/>
  <c r="D7" i="1"/>
  <c r="F36" i="1" l="1"/>
  <c r="F35" i="1"/>
</calcChain>
</file>

<file path=xl/sharedStrings.xml><?xml version="1.0" encoding="utf-8"?>
<sst xmlns="http://schemas.openxmlformats.org/spreadsheetml/2006/main" count="75" uniqueCount="24">
  <si>
    <t>T 6.1</t>
  </si>
  <si>
    <t>n</t>
  </si>
  <si>
    <t>U_a</t>
  </si>
  <si>
    <t>U_a/V</t>
  </si>
  <si>
    <t>I_a/A</t>
  </si>
  <si>
    <t>U_f</t>
  </si>
  <si>
    <t>I_f/A</t>
  </si>
  <si>
    <t>M/Nm</t>
  </si>
  <si>
    <t>M_n</t>
  </si>
  <si>
    <t>P_1/W</t>
  </si>
  <si>
    <t>P_2/W</t>
  </si>
  <si>
    <t>T6.2</t>
  </si>
  <si>
    <t>T6.4</t>
  </si>
  <si>
    <t>I_f/mA</t>
  </si>
  <si>
    <t>U_q/V</t>
  </si>
  <si>
    <t>Faktoren</t>
  </si>
  <si>
    <t>n/ U/min</t>
  </si>
  <si>
    <t>η</t>
  </si>
  <si>
    <t>MarkerX</t>
  </si>
  <si>
    <t>MarkerY</t>
  </si>
  <si>
    <t>6.2</t>
  </si>
  <si>
    <t>T6.3</t>
  </si>
  <si>
    <t>U/V</t>
  </si>
  <si>
    <t>c 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</si>
</sst>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4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165" fontId="0" fillId="0" borderId="3" xfId="0" applyNumberFormat="1" applyBorder="1"/>
    <xf numFmtId="0" fontId="1" fillId="0" borderId="2" xfId="0" applyFont="1" applyBorder="1"/>
    <xf numFmtId="0" fontId="2" fillId="0" borderId="2" xfId="0" applyFont="1" applyBorder="1"/>
    <xf numFmtId="49" fontId="0" fillId="0" borderId="0" xfId="0" applyNumberFormat="1"/>
    <xf numFmtId="0" fontId="1" fillId="0" borderId="4" xfId="0" applyFont="1" applyBorder="1"/>
    <xf numFmtId="164" fontId="0" fillId="0" borderId="5" xfId="0" applyNumberFormat="1" applyBorder="1"/>
    <xf numFmtId="0" fontId="1" fillId="0" borderId="6" xfId="0" applyFont="1" applyBorder="1"/>
    <xf numFmtId="0" fontId="0" fillId="0" borderId="6" xfId="0" applyBorder="1"/>
    <xf numFmtId="0" fontId="0" fillId="0" borderId="1" xfId="0" applyFill="1" applyBorder="1"/>
    <xf numFmtId="0" fontId="1" fillId="0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0643407143167"/>
          <c:y val="8.7676526158903534E-2"/>
          <c:w val="0.65185748466524562"/>
          <c:h val="0.70001503426801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Tabelle1!$P$6</c:f>
              <c:strCache>
                <c:ptCount val="1"/>
                <c:pt idx="0">
                  <c:v>n/ U/min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Tabelle1!$P$7:$P$16</c:f>
              <c:numCache>
                <c:formatCode>0.000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2.0499999999999998</c:v>
                </c:pt>
                <c:pt idx="4">
                  <c:v>2.1</c:v>
                </c:pt>
                <c:pt idx="5">
                  <c:v>2.1</c:v>
                </c:pt>
                <c:pt idx="6">
                  <c:v>2.15</c:v>
                </c:pt>
                <c:pt idx="7">
                  <c:v>2.15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Tabelle1!$R$6</c:f>
              <c:strCache>
                <c:ptCount val="1"/>
                <c:pt idx="0">
                  <c:v>P_1/W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Tabelle1!$R$7:$R$16</c:f>
              <c:numCache>
                <c:formatCode>0.000</c:formatCode>
                <c:ptCount val="10"/>
                <c:pt idx="0">
                  <c:v>6.5179999999999998</c:v>
                </c:pt>
                <c:pt idx="1">
                  <c:v>5.5919999999999996</c:v>
                </c:pt>
                <c:pt idx="2">
                  <c:v>4.5579999999999998</c:v>
                </c:pt>
                <c:pt idx="3">
                  <c:v>4.1659999999999995</c:v>
                </c:pt>
                <c:pt idx="4">
                  <c:v>3.5940000000000003</c:v>
                </c:pt>
                <c:pt idx="5">
                  <c:v>2.89</c:v>
                </c:pt>
                <c:pt idx="6">
                  <c:v>2.34</c:v>
                </c:pt>
                <c:pt idx="7">
                  <c:v>2.23</c:v>
                </c:pt>
                <c:pt idx="8">
                  <c:v>1.8339999999999999</c:v>
                </c:pt>
                <c:pt idx="9">
                  <c:v>1.702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Tabelle1!$S$6</c:f>
              <c:strCache>
                <c:ptCount val="1"/>
                <c:pt idx="0">
                  <c:v>P_2/W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Tabelle1!$S$7:$S$16</c:f>
              <c:numCache>
                <c:formatCode>0.000</c:formatCode>
                <c:ptCount val="10"/>
                <c:pt idx="0">
                  <c:v>4.4924774946334036</c:v>
                </c:pt>
                <c:pt idx="1">
                  <c:v>3.6651914291880918</c:v>
                </c:pt>
                <c:pt idx="2">
                  <c:v>3.1415926535897931</c:v>
                </c:pt>
                <c:pt idx="3">
                  <c:v>2.6834437249412817</c:v>
                </c:pt>
                <c:pt idx="4">
                  <c:v>2.1991148575128552</c:v>
                </c:pt>
                <c:pt idx="5">
                  <c:v>1.6493361431346416</c:v>
                </c:pt>
                <c:pt idx="6">
                  <c:v>1.1257373675363425</c:v>
                </c:pt>
                <c:pt idx="7">
                  <c:v>0.90058989402907419</c:v>
                </c:pt>
                <c:pt idx="8">
                  <c:v>0.69115038378975446</c:v>
                </c:pt>
                <c:pt idx="9">
                  <c:v>0.5068436147791533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Tabelle1!$T$6</c:f>
              <c:strCache>
                <c:ptCount val="1"/>
                <c:pt idx="0">
                  <c:v>η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Tabelle1!$T$7:$T$16</c:f>
              <c:numCache>
                <c:formatCode>0.000</c:formatCode>
                <c:ptCount val="10"/>
                <c:pt idx="0">
                  <c:v>6.8924171442672666</c:v>
                </c:pt>
                <c:pt idx="1">
                  <c:v>6.5543480493349282</c:v>
                </c:pt>
                <c:pt idx="2">
                  <c:v>6.8924805914651008</c:v>
                </c:pt>
                <c:pt idx="3">
                  <c:v>6.4412955471466198</c:v>
                </c:pt>
                <c:pt idx="4">
                  <c:v>6.1188504660903034</c:v>
                </c:pt>
                <c:pt idx="5">
                  <c:v>5.7070454779745381</c:v>
                </c:pt>
                <c:pt idx="6">
                  <c:v>4.8108434510100109</c:v>
                </c:pt>
                <c:pt idx="7">
                  <c:v>4.0385197041662515</c:v>
                </c:pt>
                <c:pt idx="8">
                  <c:v>3.7685408058329033</c:v>
                </c:pt>
                <c:pt idx="9">
                  <c:v>2.977929581546142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Tabelle1!$U$6</c:f>
              <c:strCache>
                <c:ptCount val="1"/>
                <c:pt idx="0">
                  <c:v>I_f/A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Tabelle1!$U$7:$U$16</c:f>
              <c:numCache>
                <c:formatCode>0.000</c:formatCode>
                <c:ptCount val="10"/>
                <c:pt idx="0">
                  <c:v>3</c:v>
                </c:pt>
                <c:pt idx="1">
                  <c:v>2.9899999999999998</c:v>
                </c:pt>
                <c:pt idx="2">
                  <c:v>2.9899999999999998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</c:numCache>
            </c:numRef>
          </c:yVal>
          <c:smooth val="0"/>
        </c:ser>
        <c:ser>
          <c:idx val="6"/>
          <c:order val="6"/>
          <c:tx>
            <c:v>M_n = 1,43Nm</c:v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Tabelle1!$V$7:$V$16</c:f>
              <c:numCache>
                <c:formatCode>General</c:formatCode>
                <c:ptCount val="10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  <c:pt idx="4">
                  <c:v>1.43</c:v>
                </c:pt>
                <c:pt idx="5">
                  <c:v>1.43</c:v>
                </c:pt>
                <c:pt idx="6">
                  <c:v>1.43</c:v>
                </c:pt>
                <c:pt idx="7">
                  <c:v>1.43</c:v>
                </c:pt>
                <c:pt idx="8">
                  <c:v>1.43</c:v>
                </c:pt>
                <c:pt idx="9">
                  <c:v>1.43</c:v>
                </c:pt>
              </c:numCache>
            </c:numRef>
          </c:xVal>
          <c:yVal>
            <c:numRef>
              <c:f>Tabelle1!$W$7:$W$16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55904"/>
        <c:axId val="55757824"/>
      </c:scatterChart>
      <c:scatterChart>
        <c:scatterStyle val="lineMarker"/>
        <c:varyColors val="0"/>
        <c:ser>
          <c:idx val="1"/>
          <c:order val="1"/>
          <c:tx>
            <c:strRef>
              <c:f>Tabelle1!$Q$6</c:f>
              <c:strCache>
                <c:ptCount val="1"/>
                <c:pt idx="0">
                  <c:v>I_a/A</c:v>
                </c:pt>
              </c:strCache>
            </c:strRef>
          </c:tx>
          <c:xVal>
            <c:numRef>
              <c:f>Tabelle1!$O$7:$O$16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Tabelle1!$Q$7:$Q$16</c:f>
              <c:numCache>
                <c:formatCode>0.000</c:formatCode>
                <c:ptCount val="10"/>
                <c:pt idx="0">
                  <c:v>2.69</c:v>
                </c:pt>
                <c:pt idx="1">
                  <c:v>2.27</c:v>
                </c:pt>
                <c:pt idx="2">
                  <c:v>1.8</c:v>
                </c:pt>
                <c:pt idx="3">
                  <c:v>1.63</c:v>
                </c:pt>
                <c:pt idx="4">
                  <c:v>1.37</c:v>
                </c:pt>
                <c:pt idx="5">
                  <c:v>1.05</c:v>
                </c:pt>
                <c:pt idx="6">
                  <c:v>0.8</c:v>
                </c:pt>
                <c:pt idx="7">
                  <c:v>0.75</c:v>
                </c:pt>
                <c:pt idx="8">
                  <c:v>0.56999999999999995</c:v>
                </c:pt>
                <c:pt idx="9">
                  <c:v>0.51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6016"/>
        <c:axId val="55764096"/>
      </c:scatterChart>
      <c:valAx>
        <c:axId val="55755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M/Nm</a:t>
                </a:r>
              </a:p>
            </c:rich>
          </c:tx>
          <c:layout>
            <c:manualLayout>
              <c:xMode val="edge"/>
              <c:yMode val="edge"/>
              <c:x val="0.7799850930235932"/>
              <c:y val="0.8850469050041875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55757824"/>
        <c:crosses val="autoZero"/>
        <c:crossBetween val="midCat"/>
      </c:valAx>
      <c:valAx>
        <c:axId val="55757824"/>
        <c:scaling>
          <c:orientation val="minMax"/>
          <c:max val="8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U/min * 1000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3.1575896762904634E-2"/>
            </c:manualLayout>
          </c:layout>
          <c:overlay val="0"/>
        </c:title>
        <c:numFmt formatCode="0.000" sourceLinked="1"/>
        <c:majorTickMark val="out"/>
        <c:minorTickMark val="out"/>
        <c:tickLblPos val="nextTo"/>
        <c:spPr>
          <a:ln w="25400" cap="flat">
            <a:solidFill>
              <a:schemeClr val="tx1"/>
            </a:solidFill>
            <a:round/>
          </a:ln>
        </c:spPr>
        <c:crossAx val="55755904"/>
        <c:crosses val="autoZero"/>
        <c:crossBetween val="midCat"/>
      </c:valAx>
      <c:valAx>
        <c:axId val="5576409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I_a/A</a:t>
                </a:r>
              </a:p>
            </c:rich>
          </c:tx>
          <c:layout>
            <c:manualLayout>
              <c:xMode val="edge"/>
              <c:yMode val="edge"/>
              <c:x val="0.88159371238816142"/>
              <c:y val="6.524972368753057E-2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55766016"/>
        <c:crosses val="max"/>
        <c:crossBetween val="midCat"/>
      </c:valAx>
      <c:valAx>
        <c:axId val="55766016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5764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4834951881014874"/>
          <c:y val="7.2565488137512221E-2"/>
          <c:w val="0.48949475065616799"/>
          <c:h val="0.6251031856312078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Tabelle1!$P$26</c:f>
              <c:strCache>
                <c:ptCount val="1"/>
                <c:pt idx="0">
                  <c:v>n/ U/min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Tabelle1!$P$27:$P$29</c:f>
              <c:numCache>
                <c:formatCode>General</c:formatCode>
                <c:ptCount val="3"/>
                <c:pt idx="0">
                  <c:v>1.25</c:v>
                </c:pt>
                <c:pt idx="1">
                  <c:v>1.35</c:v>
                </c:pt>
                <c:pt idx="2">
                  <c:v>1.5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Tabelle1!$R$26</c:f>
              <c:strCache>
                <c:ptCount val="1"/>
                <c:pt idx="0">
                  <c:v>P_1/W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Tabelle1!$R$27:$R$29</c:f>
              <c:numCache>
                <c:formatCode>General</c:formatCode>
                <c:ptCount val="3"/>
                <c:pt idx="0">
                  <c:v>4.57</c:v>
                </c:pt>
                <c:pt idx="1">
                  <c:v>2.83</c:v>
                </c:pt>
                <c:pt idx="2">
                  <c:v>1.585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Tabelle1!$S$26</c:f>
              <c:strCache>
                <c:ptCount val="1"/>
                <c:pt idx="0">
                  <c:v>P_2/W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Tabelle1!$S$27:$S$29</c:f>
              <c:numCache>
                <c:formatCode>General</c:formatCode>
                <c:ptCount val="3"/>
                <c:pt idx="0">
                  <c:v>2.8077984341458779</c:v>
                </c:pt>
                <c:pt idx="1">
                  <c:v>1.6964600329384885</c:v>
                </c:pt>
                <c:pt idx="2">
                  <c:v>0.62831853071795862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Tabelle1!$T$26</c:f>
              <c:strCache>
                <c:ptCount val="1"/>
                <c:pt idx="0">
                  <c:v>η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Tabelle1!$T$27:$T$29</c:f>
              <c:numCache>
                <c:formatCode>General</c:formatCode>
                <c:ptCount val="3"/>
                <c:pt idx="0">
                  <c:v>6.1439790681529063</c:v>
                </c:pt>
                <c:pt idx="1">
                  <c:v>5.994558420277345</c:v>
                </c:pt>
                <c:pt idx="2">
                  <c:v>3.9641547679366473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Tabelle1!$U$26</c:f>
              <c:strCache>
                <c:ptCount val="1"/>
                <c:pt idx="0">
                  <c:v>I_f/A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Tabelle1!$U$27:$U$29</c:f>
              <c:numCache>
                <c:formatCode>General</c:formatCode>
                <c:ptCount val="3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2080"/>
        <c:axId val="35184000"/>
      </c:scatterChart>
      <c:scatterChart>
        <c:scatterStyle val="lineMarker"/>
        <c:varyColors val="0"/>
        <c:ser>
          <c:idx val="1"/>
          <c:order val="1"/>
          <c:tx>
            <c:strRef>
              <c:f>Tabelle1!$Q$26</c:f>
              <c:strCache>
                <c:ptCount val="1"/>
                <c:pt idx="0">
                  <c:v>I_a/A</c:v>
                </c:pt>
              </c:strCache>
            </c:strRef>
          </c:tx>
          <c:xVal>
            <c:numRef>
              <c:f>Tabelle1!$O$27:$O$29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Tabelle1!$Q$27:$Q$29</c:f>
              <c:numCache>
                <c:formatCode>General</c:formatCode>
                <c:ptCount val="3"/>
                <c:pt idx="0">
                  <c:v>2.66</c:v>
                </c:pt>
                <c:pt idx="1">
                  <c:v>1.5</c:v>
                </c:pt>
                <c:pt idx="2">
                  <c:v>0.67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55040"/>
        <c:axId val="35653120"/>
      </c:scatterChart>
      <c:valAx>
        <c:axId val="35182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M/Nm</a:t>
                </a:r>
              </a:p>
            </c:rich>
          </c:tx>
          <c:layout>
            <c:manualLayout>
              <c:xMode val="edge"/>
              <c:yMode val="edge"/>
              <c:x val="0.63423578302712158"/>
              <c:y val="0.822189285162884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crossAx val="35184000"/>
        <c:crosses val="autoZero"/>
        <c:crossBetween val="midCat"/>
      </c:valAx>
      <c:valAx>
        <c:axId val="35184000"/>
        <c:scaling>
          <c:orientation val="minMax"/>
          <c:max val="8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U/min * 1000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6.091760588749934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crossAx val="35182080"/>
        <c:crosses val="autoZero"/>
        <c:crossBetween val="midCat"/>
      </c:valAx>
      <c:valAx>
        <c:axId val="3565312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I_a/A</a:t>
                </a:r>
              </a:p>
            </c:rich>
          </c:tx>
          <c:layout>
            <c:manualLayout>
              <c:xMode val="edge"/>
              <c:yMode val="edge"/>
              <c:x val="0.8056522309711287"/>
              <c:y val="4.130976275024444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655040"/>
        <c:crosses val="max"/>
        <c:crossBetween val="midCat"/>
      </c:valAx>
      <c:valAx>
        <c:axId val="3565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53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Tabelle1!$P$34</c:f>
              <c:strCache>
                <c:ptCount val="1"/>
                <c:pt idx="0">
                  <c:v>n/ U/min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Tabelle1!$P$35:$P$37</c:f>
              <c:numCache>
                <c:formatCode>General</c:formatCode>
                <c:ptCount val="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Tabelle1!$Q$34</c:f>
              <c:strCache>
                <c:ptCount val="1"/>
                <c:pt idx="0">
                  <c:v>I_a/A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Tabelle1!$Q$35:$Q$37</c:f>
              <c:numCache>
                <c:formatCode>General</c:formatCode>
                <c:ptCount val="3"/>
                <c:pt idx="0">
                  <c:v>2.66</c:v>
                </c:pt>
                <c:pt idx="1">
                  <c:v>1.4</c:v>
                </c:pt>
                <c:pt idx="2">
                  <c:v>0.6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Tabelle1!$R$34</c:f>
              <c:strCache>
                <c:ptCount val="1"/>
                <c:pt idx="0">
                  <c:v>P_1/W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Tabelle1!$R$35:$R$37</c:f>
              <c:numCache>
                <c:formatCode>General</c:formatCode>
                <c:ptCount val="3"/>
                <c:pt idx="0">
                  <c:v>1.9100000000000001</c:v>
                </c:pt>
                <c:pt idx="1">
                  <c:v>1.28</c:v>
                </c:pt>
                <c:pt idx="2">
                  <c:v>0.88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Tabelle1!$S$34</c:f>
              <c:strCache>
                <c:ptCount val="1"/>
                <c:pt idx="0">
                  <c:v>P_2/W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Tabelle1!$S$35:$S$37</c:f>
              <c:numCache>
                <c:formatCode>General</c:formatCode>
                <c:ptCount val="3"/>
                <c:pt idx="0">
                  <c:v>0.44924774946334045</c:v>
                </c:pt>
                <c:pt idx="1">
                  <c:v>0.36128315516282622</c:v>
                </c:pt>
                <c:pt idx="2">
                  <c:v>0.16755160819145565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Tabelle1!$T$34</c:f>
              <c:strCache>
                <c:ptCount val="1"/>
                <c:pt idx="0">
                  <c:v>η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Tabelle1!$T$35:$T$37</c:f>
              <c:numCache>
                <c:formatCode>General</c:formatCode>
                <c:ptCount val="3"/>
                <c:pt idx="0">
                  <c:v>2.3520824579232484</c:v>
                </c:pt>
                <c:pt idx="1">
                  <c:v>2.8225246497095795</c:v>
                </c:pt>
                <c:pt idx="2">
                  <c:v>1.9039955476301778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Tabelle1!$U$34</c:f>
              <c:strCache>
                <c:ptCount val="1"/>
                <c:pt idx="0">
                  <c:v>I_f/A</c:v>
                </c:pt>
              </c:strCache>
            </c:strRef>
          </c:tx>
          <c:xVal>
            <c:numRef>
              <c:f>Tabelle1!$O$35:$O$37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Tabelle1!$U$35:$U$37</c:f>
              <c:numCache>
                <c:formatCode>General</c:formatCode>
                <c:ptCount val="3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17120"/>
        <c:axId val="67327104"/>
      </c:scatterChart>
      <c:valAx>
        <c:axId val="673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327104"/>
        <c:crosses val="autoZero"/>
        <c:crossBetween val="midCat"/>
      </c:valAx>
      <c:valAx>
        <c:axId val="6732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17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Tabelle1!$B$42</c:f>
              <c:strCache>
                <c:ptCount val="1"/>
                <c:pt idx="0">
                  <c:v>U_q/V</c:v>
                </c:pt>
              </c:strCache>
            </c:strRef>
          </c:tx>
          <c:xVal>
            <c:numRef>
              <c:f>Tabelle1!$A$43:$A$48</c:f>
              <c:numCache>
                <c:formatCode>General</c:formatCode>
                <c:ptCount val="6"/>
                <c:pt idx="0">
                  <c:v>0</c:v>
                </c:pt>
                <c:pt idx="1">
                  <c:v>96</c:v>
                </c:pt>
                <c:pt idx="2">
                  <c:v>197</c:v>
                </c:pt>
                <c:pt idx="3">
                  <c:v>300</c:v>
                </c:pt>
                <c:pt idx="4">
                  <c:v>347</c:v>
                </c:pt>
                <c:pt idx="5">
                  <c:v>152</c:v>
                </c:pt>
              </c:numCache>
            </c:numRef>
          </c:xVal>
          <c:yVal>
            <c:numRef>
              <c:f>Tabelle1!$B$43:$B$48</c:f>
              <c:numCache>
                <c:formatCode>0.00</c:formatCode>
                <c:ptCount val="6"/>
                <c:pt idx="0">
                  <c:v>5.6</c:v>
                </c:pt>
                <c:pt idx="1">
                  <c:v>86.1</c:v>
                </c:pt>
                <c:pt idx="2">
                  <c:v>124</c:v>
                </c:pt>
                <c:pt idx="3">
                  <c:v>139.9</c:v>
                </c:pt>
                <c:pt idx="4">
                  <c:v>145.32</c:v>
                </c:pt>
                <c:pt idx="5">
                  <c:v>113.9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47200"/>
        <c:axId val="67349120"/>
      </c:scatterChart>
      <c:valAx>
        <c:axId val="67347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I_f/mA</a:t>
                </a:r>
              </a:p>
            </c:rich>
          </c:tx>
          <c:layout>
            <c:manualLayout>
              <c:xMode val="edge"/>
              <c:yMode val="edge"/>
              <c:x val="0.6175470624918622"/>
              <c:y val="0.875879055140663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349120"/>
        <c:crosses val="autoZero"/>
        <c:crossBetween val="midCat"/>
      </c:valAx>
      <c:valAx>
        <c:axId val="67349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U_q/V</a:t>
                </a:r>
              </a:p>
            </c:rich>
          </c:tx>
          <c:layout>
            <c:manualLayout>
              <c:xMode val="edge"/>
              <c:yMode val="edge"/>
              <c:x val="3.1331518342815841E-2"/>
              <c:y val="3.097625739024271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67347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220V</c:v>
          </c:tx>
          <c:xVal>
            <c:numRef>
              <c:f>Tabelle1!$A$7:$A$16</c:f>
              <c:numCache>
                <c:formatCode>0.000</c:formatCode>
                <c:ptCount val="10"/>
                <c:pt idx="0">
                  <c:v>2.145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0.22</c:v>
                </c:pt>
              </c:numCache>
            </c:numRef>
          </c:xVal>
          <c:yVal>
            <c:numRef>
              <c:f>Tabelle1!$B$7:$B$16</c:f>
              <c:numCache>
                <c:formatCode>General</c:formatCode>
                <c:ptCount val="10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2050</c:v>
                </c:pt>
                <c:pt idx="4">
                  <c:v>2100</c:v>
                </c:pt>
                <c:pt idx="5">
                  <c:v>2100</c:v>
                </c:pt>
                <c:pt idx="6">
                  <c:v>2150</c:v>
                </c:pt>
                <c:pt idx="7">
                  <c:v>2150</c:v>
                </c:pt>
                <c:pt idx="8">
                  <c:v>2200</c:v>
                </c:pt>
                <c:pt idx="9">
                  <c:v>2200</c:v>
                </c:pt>
              </c:numCache>
            </c:numRef>
          </c:yVal>
          <c:smooth val="0"/>
        </c:ser>
        <c:ser>
          <c:idx val="1"/>
          <c:order val="1"/>
          <c:tx>
            <c:v>150V</c:v>
          </c:tx>
          <c:xVal>
            <c:numRef>
              <c:f>Tabelle1!$A$27:$A$29</c:f>
              <c:numCache>
                <c:formatCode>General</c:formatCode>
                <c:ptCount val="3"/>
                <c:pt idx="0">
                  <c:v>2.145</c:v>
                </c:pt>
                <c:pt idx="1">
                  <c:v>1.2</c:v>
                </c:pt>
                <c:pt idx="2">
                  <c:v>0.4</c:v>
                </c:pt>
              </c:numCache>
            </c:numRef>
          </c:xVal>
          <c:yVal>
            <c:numRef>
              <c:f>Tabelle1!$B$27:$B$29</c:f>
              <c:numCache>
                <c:formatCode>General</c:formatCode>
                <c:ptCount val="3"/>
                <c:pt idx="0">
                  <c:v>1250</c:v>
                </c:pt>
                <c:pt idx="1">
                  <c:v>1350</c:v>
                </c:pt>
                <c:pt idx="2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v>50V</c:v>
          </c:tx>
          <c:xVal>
            <c:numRef>
              <c:f>Tabelle1!$A$35:$A$37</c:f>
              <c:numCache>
                <c:formatCode>General</c:formatCode>
                <c:ptCount val="3"/>
                <c:pt idx="0">
                  <c:v>2.145</c:v>
                </c:pt>
                <c:pt idx="1">
                  <c:v>1.1499999999999999</c:v>
                </c:pt>
                <c:pt idx="2">
                  <c:v>0.4</c:v>
                </c:pt>
              </c:numCache>
            </c:numRef>
          </c:xVal>
          <c:yVal>
            <c:numRef>
              <c:f>Tabelle1!$B$35:$B$37</c:f>
              <c:numCache>
                <c:formatCode>General</c:formatCode>
                <c:ptCount val="3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89312"/>
        <c:axId val="67403776"/>
      </c:scatterChart>
      <c:valAx>
        <c:axId val="67389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M_n/Nm</a:t>
                </a:r>
              </a:p>
            </c:rich>
          </c:tx>
          <c:layout>
            <c:manualLayout>
              <c:xMode val="edge"/>
              <c:yMode val="edge"/>
              <c:x val="0.68561570428696417"/>
              <c:y val="0.89256926217556143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67403776"/>
        <c:crosses val="autoZero"/>
        <c:crossBetween val="midCat"/>
      </c:valAx>
      <c:valAx>
        <c:axId val="67403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n</a:t>
                </a:r>
                <a:r>
                  <a:rPr lang="de-DE" baseline="0"/>
                  <a:t> / U/min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2.5000000000000001E-2"/>
              <c:y val="2.694626713327502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389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7174103237096"/>
          <c:y val="5.1400554097404488E-2"/>
          <c:w val="0.49264763779527559"/>
          <c:h val="0.80581898014675646"/>
        </c:manualLayout>
      </c:layout>
      <c:scatterChart>
        <c:scatterStyle val="lineMarker"/>
        <c:varyColors val="0"/>
        <c:ser>
          <c:idx val="1"/>
          <c:order val="1"/>
          <c:tx>
            <c:strRef>
              <c:f>Tabelle1!$P$76</c:f>
              <c:strCache>
                <c:ptCount val="1"/>
                <c:pt idx="0">
                  <c:v>I_a/A</c:v>
                </c:pt>
              </c:strCache>
            </c:strRef>
          </c:tx>
          <c:xVal>
            <c:numRef>
              <c:f>Tabelle1!$N$77:$N$83</c:f>
              <c:numCache>
                <c:formatCode>General</c:formatCode>
                <c:ptCount val="7"/>
                <c:pt idx="0">
                  <c:v>2.145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xVal>
          <c:yVal>
            <c:numRef>
              <c:f>Tabelle1!$P$77:$P$83</c:f>
              <c:numCache>
                <c:formatCode>General</c:formatCode>
                <c:ptCount val="7"/>
                <c:pt idx="0">
                  <c:v>2.65</c:v>
                </c:pt>
                <c:pt idx="1">
                  <c:v>2.2999999999999998</c:v>
                </c:pt>
                <c:pt idx="2">
                  <c:v>2.1</c:v>
                </c:pt>
                <c:pt idx="3">
                  <c:v>1.9</c:v>
                </c:pt>
                <c:pt idx="4">
                  <c:v>1.8</c:v>
                </c:pt>
                <c:pt idx="5">
                  <c:v>1.59</c:v>
                </c:pt>
                <c:pt idx="6">
                  <c:v>1.4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Tabelle1!$Q$76</c:f>
              <c:strCache>
                <c:ptCount val="1"/>
                <c:pt idx="0">
                  <c:v>P_1/W</c:v>
                </c:pt>
              </c:strCache>
            </c:strRef>
          </c:tx>
          <c:xVal>
            <c:numRef>
              <c:f>Tabelle1!$N$77:$N$83</c:f>
              <c:numCache>
                <c:formatCode>General</c:formatCode>
                <c:ptCount val="7"/>
                <c:pt idx="0">
                  <c:v>2.145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xVal>
          <c:yVal>
            <c:numRef>
              <c:f>Tabelle1!$Q$77:$Q$83</c:f>
              <c:numCache>
                <c:formatCode>General</c:formatCode>
                <c:ptCount val="7"/>
                <c:pt idx="0">
                  <c:v>5.83</c:v>
                </c:pt>
                <c:pt idx="1">
                  <c:v>5.0599999999999996</c:v>
                </c:pt>
                <c:pt idx="2">
                  <c:v>4.62</c:v>
                </c:pt>
                <c:pt idx="3">
                  <c:v>4.18</c:v>
                </c:pt>
                <c:pt idx="4">
                  <c:v>3.96</c:v>
                </c:pt>
                <c:pt idx="5">
                  <c:v>3.4980000000000002</c:v>
                </c:pt>
                <c:pt idx="6">
                  <c:v>3.08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Tabelle1!$R$76</c:f>
              <c:strCache>
                <c:ptCount val="1"/>
                <c:pt idx="0">
                  <c:v>P_2/W</c:v>
                </c:pt>
              </c:strCache>
            </c:strRef>
          </c:tx>
          <c:xVal>
            <c:numRef>
              <c:f>Tabelle1!$N$77:$N$83</c:f>
              <c:numCache>
                <c:formatCode>General</c:formatCode>
                <c:ptCount val="7"/>
                <c:pt idx="0">
                  <c:v>2.145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xVal>
          <c:yVal>
            <c:numRef>
              <c:f>Tabelle1!$R$77:$R$83</c:f>
              <c:numCache>
                <c:formatCode>General</c:formatCode>
                <c:ptCount val="7"/>
                <c:pt idx="0">
                  <c:v>4.0432297451700645</c:v>
                </c:pt>
                <c:pt idx="1">
                  <c:v>3.7699111843077517</c:v>
                </c:pt>
                <c:pt idx="2">
                  <c:v>3.351032163829113</c:v>
                </c:pt>
                <c:pt idx="3">
                  <c:v>3.0787608005179972</c:v>
                </c:pt>
                <c:pt idx="4">
                  <c:v>2.8274333882308138</c:v>
                </c:pt>
                <c:pt idx="5">
                  <c:v>2.5132741228718345</c:v>
                </c:pt>
                <c:pt idx="6">
                  <c:v>2.1781709064889232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Tabelle1!$S$76</c:f>
              <c:strCache>
                <c:ptCount val="1"/>
                <c:pt idx="0">
                  <c:v>η</c:v>
                </c:pt>
              </c:strCache>
            </c:strRef>
          </c:tx>
          <c:xVal>
            <c:numRef>
              <c:f>Tabelle1!$N$77:$N$83</c:f>
              <c:numCache>
                <c:formatCode>General</c:formatCode>
                <c:ptCount val="7"/>
                <c:pt idx="0">
                  <c:v>2.145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xVal>
          <c:yVal>
            <c:numRef>
              <c:f>Tabelle1!$S$77:$S$83</c:f>
              <c:numCache>
                <c:formatCode>General</c:formatCode>
                <c:ptCount val="7"/>
                <c:pt idx="0">
                  <c:v>6.9352139711321845</c:v>
                </c:pt>
                <c:pt idx="1">
                  <c:v>7.4504173602919996</c:v>
                </c:pt>
                <c:pt idx="2">
                  <c:v>7.2533163719244866</c:v>
                </c:pt>
                <c:pt idx="3">
                  <c:v>7.3654564605693711</c:v>
                </c:pt>
                <c:pt idx="4">
                  <c:v>7.1399833036131666</c:v>
                </c:pt>
                <c:pt idx="5">
                  <c:v>7.184888858981803</c:v>
                </c:pt>
                <c:pt idx="6">
                  <c:v>7.0719834626263731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94944"/>
        <c:axId val="66996864"/>
      </c:scatterChart>
      <c:scatterChart>
        <c:scatterStyle val="lineMarker"/>
        <c:varyColors val="0"/>
        <c:ser>
          <c:idx val="0"/>
          <c:order val="0"/>
          <c:tx>
            <c:strRef>
              <c:f>Tabelle1!$O$76</c:f>
              <c:strCache>
                <c:ptCount val="1"/>
                <c:pt idx="0">
                  <c:v>n/ U/min</c:v>
                </c:pt>
              </c:strCache>
            </c:strRef>
          </c:tx>
          <c:xVal>
            <c:numRef>
              <c:f>Tabelle1!$N$77:$N$83</c:f>
              <c:numCache>
                <c:formatCode>General</c:formatCode>
                <c:ptCount val="7"/>
                <c:pt idx="0">
                  <c:v>2.145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xVal>
          <c:yVal>
            <c:numRef>
              <c:f>Tabelle1!$O$77:$O$83</c:f>
              <c:numCache>
                <c:formatCode>General</c:formatCode>
                <c:ptCount val="7"/>
                <c:pt idx="0">
                  <c:v>1.8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2.25</c:v>
                </c:pt>
                <c:pt idx="5">
                  <c:v>2.4</c:v>
                </c:pt>
                <c:pt idx="6">
                  <c:v>2.6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0960"/>
        <c:axId val="66999040"/>
      </c:scatterChart>
      <c:valAx>
        <c:axId val="66994944"/>
        <c:scaling>
          <c:orientation val="minMax"/>
          <c:max val="2.5"/>
          <c:min val="0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M/Nm</a:t>
                </a:r>
              </a:p>
            </c:rich>
          </c:tx>
          <c:layout>
            <c:manualLayout>
              <c:xMode val="edge"/>
              <c:yMode val="edge"/>
              <c:x val="0.64901356080489936"/>
              <c:y val="0.93208247148560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96864"/>
        <c:crosses val="autoZero"/>
        <c:crossBetween val="midCat"/>
      </c:valAx>
      <c:valAx>
        <c:axId val="669968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I_a/A</a:t>
                </a:r>
              </a:p>
              <a:p>
                <a:pPr>
                  <a:defRPr/>
                </a:pPr>
                <a:r>
                  <a:rPr lang="de-DE"/>
                  <a:t>P_1/W</a:t>
                </a:r>
                <a:r>
                  <a:rPr lang="de-DE" baseline="0"/>
                  <a:t> * 100</a:t>
                </a:r>
              </a:p>
              <a:p>
                <a:pPr>
                  <a:defRPr/>
                </a:pPr>
                <a:r>
                  <a:rPr lang="de-DE" baseline="0"/>
                  <a:t>P_2/W * 100</a:t>
                </a:r>
              </a:p>
              <a:p>
                <a:pPr>
                  <a:defRPr/>
                </a:pPr>
                <a:r>
                  <a:rPr lang="de-DE" baseline="0">
                    <a:latin typeface="Calibri"/>
                    <a:cs typeface="Calibri"/>
                  </a:rPr>
                  <a:t>η/% * 10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"/>
              <c:y val="4.37684408449173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94944"/>
        <c:crosses val="autoZero"/>
        <c:crossBetween val="midCat"/>
      </c:valAx>
      <c:valAx>
        <c:axId val="669990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n / U/min * 1000</a:t>
                </a:r>
              </a:p>
            </c:rich>
          </c:tx>
          <c:layout>
            <c:manualLayout>
              <c:xMode val="edge"/>
              <c:yMode val="edge"/>
              <c:x val="0.78502734033245836"/>
              <c:y val="3.852034120734910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00960"/>
        <c:crosses val="max"/>
        <c:crossBetween val="midCat"/>
      </c:valAx>
      <c:valAx>
        <c:axId val="6700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99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0</xdr:row>
      <xdr:rowOff>0</xdr:rowOff>
    </xdr:from>
    <xdr:to>
      <xdr:col>19</xdr:col>
      <xdr:colOff>523874</xdr:colOff>
      <xdr:row>17</xdr:row>
      <xdr:rowOff>128587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18</xdr:row>
      <xdr:rowOff>1</xdr:rowOff>
    </xdr:from>
    <xdr:to>
      <xdr:col>13</xdr:col>
      <xdr:colOff>38100</xdr:colOff>
      <xdr:row>29</xdr:row>
      <xdr:rowOff>38101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29</xdr:row>
      <xdr:rowOff>52387</xdr:rowOff>
    </xdr:from>
    <xdr:to>
      <xdr:col>13</xdr:col>
      <xdr:colOff>57150</xdr:colOff>
      <xdr:row>40</xdr:row>
      <xdr:rowOff>9525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40</xdr:row>
      <xdr:rowOff>23811</xdr:rowOff>
    </xdr:from>
    <xdr:to>
      <xdr:col>13</xdr:col>
      <xdr:colOff>85725</xdr:colOff>
      <xdr:row>54</xdr:row>
      <xdr:rowOff>180974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4</xdr:col>
      <xdr:colOff>285750</xdr:colOff>
      <xdr:row>1</xdr:row>
      <xdr:rowOff>90487</xdr:rowOff>
    </xdr:from>
    <xdr:ext cx="914400" cy="264560"/>
    <xdr:sp macro="" textlink="">
      <xdr:nvSpPr>
        <xdr:cNvPr id="2" name="Textfeld 1"/>
        <xdr:cNvSpPr txBox="1"/>
      </xdr:nvSpPr>
      <xdr:spPr>
        <a:xfrm>
          <a:off x="3333750" y="28098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6</xdr:col>
      <xdr:colOff>609600</xdr:colOff>
      <xdr:row>55</xdr:row>
      <xdr:rowOff>176212</xdr:rowOff>
    </xdr:from>
    <xdr:to>
      <xdr:col>12</xdr:col>
      <xdr:colOff>609600</xdr:colOff>
      <xdr:row>70</xdr:row>
      <xdr:rowOff>61912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238125</xdr:colOff>
      <xdr:row>71</xdr:row>
      <xdr:rowOff>109536</xdr:rowOff>
    </xdr:from>
    <xdr:to>
      <xdr:col>12</xdr:col>
      <xdr:colOff>238125</xdr:colOff>
      <xdr:row>86</xdr:row>
      <xdr:rowOff>85724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0.49216</cdr:x>
      <cdr:y>0.0141</cdr:y>
    </cdr:from>
    <cdr:to>
      <cdr:x>0.66671</cdr:x>
      <cdr:y>0.11049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242522" y="47625"/>
          <a:ext cx="1504603" cy="325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M_n=1,43Nm</a:t>
          </a:r>
        </a:p>
      </cdr:txBody>
    </cdr:sp>
  </cdr:relSizeAnchor>
  <cdr:relSizeAnchor xmlns:cdr="http://schemas.openxmlformats.org/drawingml/2006/chartDrawing">
    <cdr:from>
      <cdr:x>0.01636</cdr:x>
      <cdr:y>0.22031</cdr:y>
    </cdr:from>
    <cdr:to>
      <cdr:x>0.19091</cdr:x>
      <cdr:y>0.55077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5725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0.00182</cdr:x>
      <cdr:y>0.13769</cdr:y>
    </cdr:from>
    <cdr:to>
      <cdr:x>0.17636</cdr:x>
      <cdr:y>0.46816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9525" y="381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 b="1"/>
            <a:t>P_1/W</a:t>
          </a:r>
          <a:r>
            <a:rPr lang="de-DE" sz="1100" b="1" baseline="0"/>
            <a:t> * 100</a:t>
          </a:r>
        </a:p>
        <a:p xmlns:a="http://schemas.openxmlformats.org/drawingml/2006/main">
          <a:r>
            <a:rPr lang="de-DE" sz="1100" b="1" baseline="0"/>
            <a:t>P_2/W * 100</a:t>
          </a:r>
        </a:p>
        <a:p xmlns:a="http://schemas.openxmlformats.org/drawingml/2006/main">
          <a:r>
            <a:rPr lang="de-DE" sz="1100" b="1" baseline="0"/>
            <a:t>η/% * 10</a:t>
          </a:r>
        </a:p>
        <a:p xmlns:a="http://schemas.openxmlformats.org/drawingml/2006/main">
          <a:r>
            <a:rPr lang="de-DE" sz="1100" b="1" baseline="0"/>
            <a:t>I_f/A * 0.1</a:t>
          </a:r>
          <a:endParaRPr lang="de-DE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0.11928</cdr:y>
    </cdr:from>
    <cdr:to>
      <cdr:x>0.3402</cdr:x>
      <cdr:y>0.69354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0800" y="231775"/>
          <a:ext cx="1504604" cy="1115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P_1/W</a:t>
          </a:r>
          <a:r>
            <a:rPr lang="de-DE" sz="1100" b="1" baseline="0"/>
            <a:t> * 100</a:t>
          </a:r>
        </a:p>
        <a:p xmlns:a="http://schemas.openxmlformats.org/drawingml/2006/main">
          <a:r>
            <a:rPr lang="de-DE" sz="1100" b="1" baseline="0"/>
            <a:t>P_2/W * 100</a:t>
          </a:r>
        </a:p>
        <a:p xmlns:a="http://schemas.openxmlformats.org/drawingml/2006/main">
          <a:r>
            <a:rPr lang="de-DE" sz="1100" b="1" baseline="0"/>
            <a:t>η/% * 10</a:t>
          </a:r>
        </a:p>
        <a:p xmlns:a="http://schemas.openxmlformats.org/drawingml/2006/main">
          <a:r>
            <a:rPr lang="de-DE" sz="1100" b="1" baseline="0"/>
            <a:t>I_f/A * 0.1</a:t>
          </a:r>
          <a:endParaRPr lang="de-DE" sz="1100" b="1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abSelected="1" workbookViewId="0">
      <selection activeCell="A43" sqref="A43"/>
    </sheetView>
  </sheetViews>
  <sheetFormatPr baseColWidth="10" defaultRowHeight="15" x14ac:dyDescent="0.25"/>
  <sheetData>
    <row r="1" spans="1:23" x14ac:dyDescent="0.25">
      <c r="A1" t="s">
        <v>0</v>
      </c>
    </row>
    <row r="3" spans="1:23" x14ac:dyDescent="0.25">
      <c r="A3" s="1" t="s">
        <v>3</v>
      </c>
      <c r="B3" s="1" t="s">
        <v>5</v>
      </c>
      <c r="C3" s="1" t="s">
        <v>8</v>
      </c>
    </row>
    <row r="4" spans="1:23" x14ac:dyDescent="0.25">
      <c r="A4">
        <v>220</v>
      </c>
      <c r="B4">
        <v>200</v>
      </c>
      <c r="C4">
        <v>1.43</v>
      </c>
    </row>
    <row r="6" spans="1:23" ht="15.75" thickBot="1" x14ac:dyDescent="0.3">
      <c r="A6" s="13" t="s">
        <v>7</v>
      </c>
      <c r="B6" s="13" t="s">
        <v>16</v>
      </c>
      <c r="C6" s="13" t="s">
        <v>4</v>
      </c>
      <c r="D6" s="13" t="s">
        <v>9</v>
      </c>
      <c r="E6" s="13" t="s">
        <v>10</v>
      </c>
      <c r="F6" s="14" t="s">
        <v>17</v>
      </c>
      <c r="G6" s="13" t="s">
        <v>6</v>
      </c>
      <c r="H6" s="21" t="s">
        <v>23</v>
      </c>
      <c r="O6" s="1" t="s">
        <v>7</v>
      </c>
      <c r="P6" s="1" t="s">
        <v>16</v>
      </c>
      <c r="Q6" s="1" t="s">
        <v>4</v>
      </c>
      <c r="R6" s="1" t="s">
        <v>9</v>
      </c>
      <c r="S6" s="1" t="s">
        <v>10</v>
      </c>
      <c r="T6" s="1" t="s">
        <v>17</v>
      </c>
      <c r="U6" s="1" t="s">
        <v>6</v>
      </c>
      <c r="V6" s="1" t="s">
        <v>18</v>
      </c>
      <c r="W6" s="1" t="s">
        <v>19</v>
      </c>
    </row>
    <row r="7" spans="1:23" x14ac:dyDescent="0.25">
      <c r="A7" s="9">
        <v>2.145</v>
      </c>
      <c r="B7" s="10">
        <v>2000</v>
      </c>
      <c r="C7" s="11">
        <v>2.69</v>
      </c>
      <c r="D7" s="12">
        <f>$A$4*$C7+$B$4*$G7</f>
        <v>651.79999999999995</v>
      </c>
      <c r="E7" s="12">
        <f>$A7*(2*PI()*$B7)/60</f>
        <v>449.24774946334037</v>
      </c>
      <c r="F7" s="9">
        <f>E7/D7</f>
        <v>0.68924171442672666</v>
      </c>
      <c r="G7" s="10">
        <v>0.3</v>
      </c>
      <c r="H7">
        <f>$A$4/((2 * PI() *$B7))</f>
        <v>1.7507043740108488E-2</v>
      </c>
      <c r="O7" s="2">
        <f t="shared" ref="O7:U7" si="0">A7*O$18</f>
        <v>2.145</v>
      </c>
      <c r="P7" s="2">
        <f t="shared" si="0"/>
        <v>2</v>
      </c>
      <c r="Q7" s="2">
        <f t="shared" si="0"/>
        <v>2.69</v>
      </c>
      <c r="R7" s="2">
        <f t="shared" si="0"/>
        <v>6.5179999999999998</v>
      </c>
      <c r="S7" s="2">
        <f t="shared" si="0"/>
        <v>4.4924774946334036</v>
      </c>
      <c r="T7" s="2">
        <f t="shared" si="0"/>
        <v>6.8924171442672666</v>
      </c>
      <c r="U7" s="2">
        <f t="shared" si="0"/>
        <v>3</v>
      </c>
      <c r="V7">
        <v>1.43</v>
      </c>
      <c r="W7">
        <v>0</v>
      </c>
    </row>
    <row r="8" spans="1:23" x14ac:dyDescent="0.25">
      <c r="A8" s="6">
        <v>1.75</v>
      </c>
      <c r="B8" s="5">
        <v>2000</v>
      </c>
      <c r="C8" s="7">
        <v>2.27</v>
      </c>
      <c r="D8" s="8">
        <f t="shared" ref="D8:D16" si="1">$A$4*$C8+$B$4*$G8</f>
        <v>559.19999999999993</v>
      </c>
      <c r="E8" s="8">
        <f t="shared" ref="E8:E16" si="2">$A8*(2*PI()*$B8)/60</f>
        <v>366.51914291880917</v>
      </c>
      <c r="F8" s="6">
        <f t="shared" ref="F8:F16" si="3">E8/D8</f>
        <v>0.65543480493349282</v>
      </c>
      <c r="G8" s="5">
        <v>0.29899999999999999</v>
      </c>
      <c r="H8">
        <f t="shared" ref="H8:H16" si="4">$A$4/((2 * PI() *$B8))</f>
        <v>1.7507043740108488E-2</v>
      </c>
      <c r="O8" s="2">
        <f t="shared" ref="O8:U16" si="5">A8*O$18</f>
        <v>1.75</v>
      </c>
      <c r="P8" s="2">
        <f t="shared" si="5"/>
        <v>2</v>
      </c>
      <c r="Q8" s="2">
        <f t="shared" si="5"/>
        <v>2.27</v>
      </c>
      <c r="R8" s="2">
        <f t="shared" si="5"/>
        <v>5.5919999999999996</v>
      </c>
      <c r="S8" s="2">
        <f t="shared" si="5"/>
        <v>3.6651914291880918</v>
      </c>
      <c r="T8" s="2">
        <f t="shared" si="5"/>
        <v>6.5543480493349282</v>
      </c>
      <c r="U8" s="2">
        <f t="shared" si="5"/>
        <v>2.9899999999999998</v>
      </c>
      <c r="V8">
        <v>1.43</v>
      </c>
      <c r="W8">
        <v>1</v>
      </c>
    </row>
    <row r="9" spans="1:23" x14ac:dyDescent="0.25">
      <c r="A9" s="6">
        <v>1.5</v>
      </c>
      <c r="B9" s="5">
        <v>2000</v>
      </c>
      <c r="C9" s="7">
        <v>1.8</v>
      </c>
      <c r="D9" s="8">
        <f t="shared" si="1"/>
        <v>455.8</v>
      </c>
      <c r="E9" s="8">
        <f t="shared" si="2"/>
        <v>314.15926535897933</v>
      </c>
      <c r="F9" s="6">
        <f t="shared" si="3"/>
        <v>0.68924805914651011</v>
      </c>
      <c r="G9" s="5">
        <v>0.29899999999999999</v>
      </c>
      <c r="H9">
        <f t="shared" si="4"/>
        <v>1.7507043740108488E-2</v>
      </c>
      <c r="O9" s="2">
        <f t="shared" si="5"/>
        <v>1.5</v>
      </c>
      <c r="P9" s="2">
        <f t="shared" si="5"/>
        <v>2</v>
      </c>
      <c r="Q9" s="2">
        <f t="shared" si="5"/>
        <v>1.8</v>
      </c>
      <c r="R9" s="2">
        <f t="shared" si="5"/>
        <v>4.5579999999999998</v>
      </c>
      <c r="S9" s="2">
        <f t="shared" si="5"/>
        <v>3.1415926535897931</v>
      </c>
      <c r="T9" s="2">
        <f t="shared" si="5"/>
        <v>6.8924805914651008</v>
      </c>
      <c r="U9" s="2">
        <f t="shared" si="5"/>
        <v>2.9899999999999998</v>
      </c>
      <c r="V9">
        <v>1.43</v>
      </c>
      <c r="W9">
        <v>2</v>
      </c>
    </row>
    <row r="10" spans="1:23" x14ac:dyDescent="0.25">
      <c r="A10" s="6">
        <v>1.25</v>
      </c>
      <c r="B10" s="5">
        <v>2050</v>
      </c>
      <c r="C10" s="7">
        <v>1.63</v>
      </c>
      <c r="D10" s="8">
        <f t="shared" si="1"/>
        <v>416.59999999999997</v>
      </c>
      <c r="E10" s="8">
        <f t="shared" si="2"/>
        <v>268.34437249412815</v>
      </c>
      <c r="F10" s="6">
        <f t="shared" si="3"/>
        <v>0.64412955471466193</v>
      </c>
      <c r="G10" s="5">
        <v>0.28999999999999998</v>
      </c>
      <c r="H10">
        <f t="shared" si="4"/>
        <v>1.7080042673276574E-2</v>
      </c>
      <c r="O10" s="2">
        <f t="shared" si="5"/>
        <v>1.25</v>
      </c>
      <c r="P10" s="2">
        <f t="shared" si="5"/>
        <v>2.0499999999999998</v>
      </c>
      <c r="Q10" s="2">
        <f t="shared" si="5"/>
        <v>1.63</v>
      </c>
      <c r="R10" s="2">
        <f t="shared" si="5"/>
        <v>4.1659999999999995</v>
      </c>
      <c r="S10" s="2">
        <f t="shared" si="5"/>
        <v>2.6834437249412817</v>
      </c>
      <c r="T10" s="2">
        <f t="shared" si="5"/>
        <v>6.4412955471466198</v>
      </c>
      <c r="U10" s="2">
        <f t="shared" si="5"/>
        <v>2.9</v>
      </c>
      <c r="V10">
        <v>1.43</v>
      </c>
      <c r="W10">
        <v>3</v>
      </c>
    </row>
    <row r="11" spans="1:23" x14ac:dyDescent="0.25">
      <c r="A11" s="6">
        <v>1</v>
      </c>
      <c r="B11" s="5">
        <v>2100</v>
      </c>
      <c r="C11" s="7">
        <v>1.37</v>
      </c>
      <c r="D11" s="8">
        <f t="shared" si="1"/>
        <v>359.40000000000003</v>
      </c>
      <c r="E11" s="8">
        <f t="shared" si="2"/>
        <v>219.91148575128551</v>
      </c>
      <c r="F11" s="6">
        <f t="shared" si="3"/>
        <v>0.61188504660903031</v>
      </c>
      <c r="G11" s="5">
        <v>0.28999999999999998</v>
      </c>
      <c r="H11">
        <f t="shared" si="4"/>
        <v>1.6673374990579512E-2</v>
      </c>
      <c r="O11" s="2">
        <f t="shared" si="5"/>
        <v>1</v>
      </c>
      <c r="P11" s="2">
        <f t="shared" si="5"/>
        <v>2.1</v>
      </c>
      <c r="Q11" s="2">
        <f t="shared" si="5"/>
        <v>1.37</v>
      </c>
      <c r="R11" s="2">
        <f t="shared" si="5"/>
        <v>3.5940000000000003</v>
      </c>
      <c r="S11" s="2">
        <f t="shared" si="5"/>
        <v>2.1991148575128552</v>
      </c>
      <c r="T11" s="2">
        <f t="shared" si="5"/>
        <v>6.1188504660903034</v>
      </c>
      <c r="U11" s="2">
        <f t="shared" si="5"/>
        <v>2.9</v>
      </c>
      <c r="V11">
        <v>1.43</v>
      </c>
      <c r="W11">
        <v>4</v>
      </c>
    </row>
    <row r="12" spans="1:23" x14ac:dyDescent="0.25">
      <c r="A12" s="6">
        <v>0.75</v>
      </c>
      <c r="B12" s="5">
        <v>2100</v>
      </c>
      <c r="C12" s="7">
        <v>1.05</v>
      </c>
      <c r="D12" s="8">
        <f t="shared" si="1"/>
        <v>289</v>
      </c>
      <c r="E12" s="8">
        <f t="shared" si="2"/>
        <v>164.93361431346415</v>
      </c>
      <c r="F12" s="6">
        <f t="shared" si="3"/>
        <v>0.57070454779745383</v>
      </c>
      <c r="G12" s="5">
        <v>0.28999999999999998</v>
      </c>
      <c r="H12">
        <f t="shared" si="4"/>
        <v>1.6673374990579512E-2</v>
      </c>
      <c r="O12" s="2">
        <f t="shared" si="5"/>
        <v>0.75</v>
      </c>
      <c r="P12" s="2">
        <f t="shared" si="5"/>
        <v>2.1</v>
      </c>
      <c r="Q12" s="2">
        <f t="shared" si="5"/>
        <v>1.05</v>
      </c>
      <c r="R12" s="2">
        <f t="shared" si="5"/>
        <v>2.89</v>
      </c>
      <c r="S12" s="2">
        <f t="shared" si="5"/>
        <v>1.6493361431346416</v>
      </c>
      <c r="T12" s="2">
        <f t="shared" si="5"/>
        <v>5.7070454779745381</v>
      </c>
      <c r="U12" s="2">
        <f t="shared" si="5"/>
        <v>2.9</v>
      </c>
      <c r="V12">
        <v>1.43</v>
      </c>
      <c r="W12">
        <v>5</v>
      </c>
    </row>
    <row r="13" spans="1:23" x14ac:dyDescent="0.25">
      <c r="A13" s="6">
        <v>0.5</v>
      </c>
      <c r="B13" s="5">
        <v>2150</v>
      </c>
      <c r="C13" s="7">
        <v>0.8</v>
      </c>
      <c r="D13" s="8">
        <f t="shared" si="1"/>
        <v>234</v>
      </c>
      <c r="E13" s="8">
        <f t="shared" si="2"/>
        <v>112.57373675363425</v>
      </c>
      <c r="F13" s="6">
        <f t="shared" si="3"/>
        <v>0.48108434510100107</v>
      </c>
      <c r="G13" s="5">
        <v>0.28999999999999998</v>
      </c>
      <c r="H13">
        <f t="shared" si="4"/>
        <v>1.6285622083821848E-2</v>
      </c>
      <c r="O13" s="2">
        <f t="shared" si="5"/>
        <v>0.5</v>
      </c>
      <c r="P13" s="2">
        <f t="shared" si="5"/>
        <v>2.15</v>
      </c>
      <c r="Q13" s="2">
        <f t="shared" si="5"/>
        <v>0.8</v>
      </c>
      <c r="R13" s="2">
        <f t="shared" si="5"/>
        <v>2.34</v>
      </c>
      <c r="S13" s="2">
        <f t="shared" si="5"/>
        <v>1.1257373675363425</v>
      </c>
      <c r="T13" s="2">
        <f t="shared" si="5"/>
        <v>4.8108434510100109</v>
      </c>
      <c r="U13" s="2">
        <f t="shared" si="5"/>
        <v>2.9</v>
      </c>
      <c r="V13">
        <v>1.43</v>
      </c>
      <c r="W13">
        <v>6</v>
      </c>
    </row>
    <row r="14" spans="1:23" x14ac:dyDescent="0.25">
      <c r="A14" s="6">
        <v>0.4</v>
      </c>
      <c r="B14" s="5">
        <v>2150</v>
      </c>
      <c r="C14" s="7">
        <v>0.75</v>
      </c>
      <c r="D14" s="8">
        <f t="shared" si="1"/>
        <v>223</v>
      </c>
      <c r="E14" s="8">
        <f t="shared" si="2"/>
        <v>90.058989402907415</v>
      </c>
      <c r="F14" s="6">
        <f t="shared" si="3"/>
        <v>0.40385197041662518</v>
      </c>
      <c r="G14" s="5">
        <v>0.28999999999999998</v>
      </c>
      <c r="H14">
        <f t="shared" si="4"/>
        <v>1.6285622083821848E-2</v>
      </c>
      <c r="O14" s="2">
        <f t="shared" si="5"/>
        <v>0.4</v>
      </c>
      <c r="P14" s="2">
        <f t="shared" si="5"/>
        <v>2.15</v>
      </c>
      <c r="Q14" s="2">
        <f t="shared" si="5"/>
        <v>0.75</v>
      </c>
      <c r="R14" s="2">
        <f t="shared" si="5"/>
        <v>2.23</v>
      </c>
      <c r="S14" s="2">
        <f t="shared" si="5"/>
        <v>0.90058989402907419</v>
      </c>
      <c r="T14" s="2">
        <f t="shared" si="5"/>
        <v>4.0385197041662515</v>
      </c>
      <c r="U14" s="2">
        <f t="shared" si="5"/>
        <v>2.9</v>
      </c>
      <c r="V14">
        <v>1.43</v>
      </c>
      <c r="W14">
        <v>7</v>
      </c>
    </row>
    <row r="15" spans="1:23" x14ac:dyDescent="0.25">
      <c r="A15" s="6">
        <v>0.3</v>
      </c>
      <c r="B15" s="5">
        <v>2200</v>
      </c>
      <c r="C15" s="7">
        <v>0.56999999999999995</v>
      </c>
      <c r="D15" s="8">
        <f t="shared" si="1"/>
        <v>183.39999999999998</v>
      </c>
      <c r="E15" s="8">
        <f t="shared" si="2"/>
        <v>69.115038378975441</v>
      </c>
      <c r="F15" s="6">
        <f t="shared" si="3"/>
        <v>0.37685408058329034</v>
      </c>
      <c r="G15" s="5">
        <v>0.28999999999999998</v>
      </c>
      <c r="H15">
        <f t="shared" si="4"/>
        <v>1.5915494309189534E-2</v>
      </c>
      <c r="O15" s="2">
        <f t="shared" si="5"/>
        <v>0.3</v>
      </c>
      <c r="P15" s="2">
        <f t="shared" si="5"/>
        <v>2.2000000000000002</v>
      </c>
      <c r="Q15" s="2">
        <f t="shared" si="5"/>
        <v>0.56999999999999995</v>
      </c>
      <c r="R15" s="2">
        <f t="shared" si="5"/>
        <v>1.8339999999999999</v>
      </c>
      <c r="S15" s="2">
        <f t="shared" si="5"/>
        <v>0.69115038378975446</v>
      </c>
      <c r="T15" s="2">
        <f t="shared" si="5"/>
        <v>3.7685408058329033</v>
      </c>
      <c r="U15" s="2">
        <f t="shared" si="5"/>
        <v>2.9</v>
      </c>
      <c r="V15">
        <v>1.43</v>
      </c>
      <c r="W15">
        <v>8</v>
      </c>
    </row>
    <row r="16" spans="1:23" x14ac:dyDescent="0.25">
      <c r="A16" s="6">
        <v>0.22</v>
      </c>
      <c r="B16" s="5">
        <v>2200</v>
      </c>
      <c r="C16" s="7">
        <v>0.51</v>
      </c>
      <c r="D16" s="8">
        <f t="shared" si="1"/>
        <v>170.2</v>
      </c>
      <c r="E16" s="8">
        <f t="shared" si="2"/>
        <v>50.684361477915331</v>
      </c>
      <c r="F16" s="6">
        <f t="shared" si="3"/>
        <v>0.29779295815461421</v>
      </c>
      <c r="G16" s="5">
        <v>0.28999999999999998</v>
      </c>
      <c r="H16">
        <f t="shared" si="4"/>
        <v>1.5915494309189534E-2</v>
      </c>
      <c r="O16" s="2">
        <f t="shared" si="5"/>
        <v>0.22</v>
      </c>
      <c r="P16" s="2">
        <f t="shared" si="5"/>
        <v>2.2000000000000002</v>
      </c>
      <c r="Q16" s="2">
        <f t="shared" si="5"/>
        <v>0.51</v>
      </c>
      <c r="R16" s="2">
        <f t="shared" si="5"/>
        <v>1.702</v>
      </c>
      <c r="S16" s="2">
        <f t="shared" si="5"/>
        <v>0.5068436147791533</v>
      </c>
      <c r="T16" s="2">
        <f t="shared" si="5"/>
        <v>2.977929581546142</v>
      </c>
      <c r="U16" s="2">
        <f t="shared" si="5"/>
        <v>2.9</v>
      </c>
      <c r="V16">
        <v>1.43</v>
      </c>
      <c r="W16">
        <v>9</v>
      </c>
    </row>
    <row r="17" spans="1:21" x14ac:dyDescent="0.25">
      <c r="O17" t="s">
        <v>15</v>
      </c>
    </row>
    <row r="18" spans="1:21" x14ac:dyDescent="0.25">
      <c r="A18">
        <f>AVERAGE(H7:H16)</f>
        <v>1.6735015666078386E-2</v>
      </c>
      <c r="O18" s="2">
        <v>1</v>
      </c>
      <c r="P18">
        <v>1E-3</v>
      </c>
      <c r="Q18" s="3">
        <v>1</v>
      </c>
      <c r="R18">
        <v>0.01</v>
      </c>
      <c r="S18">
        <v>0.01</v>
      </c>
      <c r="T18">
        <v>10</v>
      </c>
      <c r="U18">
        <v>10</v>
      </c>
    </row>
    <row r="22" spans="1:21" x14ac:dyDescent="0.25">
      <c r="A22" t="s">
        <v>11</v>
      </c>
    </row>
    <row r="23" spans="1:21" x14ac:dyDescent="0.25">
      <c r="A23" s="1" t="s">
        <v>2</v>
      </c>
    </row>
    <row r="24" spans="1:21" x14ac:dyDescent="0.25">
      <c r="A24">
        <v>150</v>
      </c>
    </row>
    <row r="26" spans="1:21" ht="15.75" thickBot="1" x14ac:dyDescent="0.3">
      <c r="A26" s="13" t="s">
        <v>7</v>
      </c>
      <c r="B26" s="13" t="s">
        <v>16</v>
      </c>
      <c r="C26" s="13" t="s">
        <v>4</v>
      </c>
      <c r="D26" s="13" t="s">
        <v>9</v>
      </c>
      <c r="E26" s="13" t="s">
        <v>10</v>
      </c>
      <c r="F26" s="13" t="s">
        <v>17</v>
      </c>
      <c r="G26" s="13" t="s">
        <v>6</v>
      </c>
      <c r="O26" s="1" t="s">
        <v>7</v>
      </c>
      <c r="P26" s="1" t="s">
        <v>16</v>
      </c>
      <c r="Q26" s="1" t="s">
        <v>4</v>
      </c>
      <c r="R26" s="1" t="s">
        <v>9</v>
      </c>
      <c r="S26" s="1" t="s">
        <v>10</v>
      </c>
      <c r="T26" s="1" t="s">
        <v>17</v>
      </c>
      <c r="U26" s="1" t="s">
        <v>6</v>
      </c>
    </row>
    <row r="27" spans="1:21" x14ac:dyDescent="0.25">
      <c r="A27" s="10">
        <v>2.145</v>
      </c>
      <c r="B27" s="10">
        <v>1250</v>
      </c>
      <c r="C27" s="10">
        <v>2.66</v>
      </c>
      <c r="D27" s="12">
        <f>$A$24*$C27+$B$4*$G27</f>
        <v>457</v>
      </c>
      <c r="E27" s="12">
        <f>$A27*(2*PI()*$B27)/60</f>
        <v>280.77984341458779</v>
      </c>
      <c r="F27" s="9">
        <f>E27/D27</f>
        <v>0.61439790681529061</v>
      </c>
      <c r="G27" s="10">
        <v>0.28999999999999998</v>
      </c>
      <c r="O27">
        <f>A27*O$31</f>
        <v>2.145</v>
      </c>
      <c r="P27">
        <f t="shared" ref="P27:U29" si="6">B27*P$31</f>
        <v>1.25</v>
      </c>
      <c r="Q27">
        <f t="shared" si="6"/>
        <v>2.66</v>
      </c>
      <c r="R27">
        <f t="shared" si="6"/>
        <v>4.57</v>
      </c>
      <c r="S27">
        <f t="shared" si="6"/>
        <v>2.8077984341458779</v>
      </c>
      <c r="T27">
        <f t="shared" si="6"/>
        <v>6.1439790681529063</v>
      </c>
      <c r="U27">
        <f t="shared" si="6"/>
        <v>2.9</v>
      </c>
    </row>
    <row r="28" spans="1:21" x14ac:dyDescent="0.25">
      <c r="A28" s="5">
        <v>1.2</v>
      </c>
      <c r="B28" s="5">
        <v>1350</v>
      </c>
      <c r="C28" s="5">
        <v>1.5</v>
      </c>
      <c r="D28" s="8">
        <f t="shared" ref="D28:D29" si="7">$A$24*$C28+$B$4*$G28</f>
        <v>283</v>
      </c>
      <c r="E28" s="8">
        <f t="shared" ref="E28:E29" si="8">$A28*(2*PI()*$B28)/60</f>
        <v>169.64600329384885</v>
      </c>
      <c r="F28" s="6">
        <f t="shared" ref="F28:F29" si="9">E28/D28</f>
        <v>0.5994558420277345</v>
      </c>
      <c r="G28" s="5">
        <v>0.28999999999999998</v>
      </c>
      <c r="O28">
        <f t="shared" ref="O28:O29" si="10">A28*O$31</f>
        <v>1.2</v>
      </c>
      <c r="P28">
        <f t="shared" si="6"/>
        <v>1.35</v>
      </c>
      <c r="Q28">
        <f t="shared" si="6"/>
        <v>1.5</v>
      </c>
      <c r="R28">
        <f t="shared" si="6"/>
        <v>2.83</v>
      </c>
      <c r="S28">
        <f t="shared" si="6"/>
        <v>1.6964600329384885</v>
      </c>
      <c r="T28">
        <f t="shared" si="6"/>
        <v>5.994558420277345</v>
      </c>
      <c r="U28">
        <f t="shared" si="6"/>
        <v>2.9</v>
      </c>
    </row>
    <row r="29" spans="1:21" x14ac:dyDescent="0.25">
      <c r="A29" s="5">
        <v>0.4</v>
      </c>
      <c r="B29" s="5">
        <v>1500</v>
      </c>
      <c r="C29" s="5">
        <v>0.67</v>
      </c>
      <c r="D29" s="8">
        <f t="shared" si="7"/>
        <v>158.5</v>
      </c>
      <c r="E29" s="8">
        <f t="shared" si="8"/>
        <v>62.831853071795862</v>
      </c>
      <c r="F29" s="6">
        <f t="shared" si="9"/>
        <v>0.39641547679366473</v>
      </c>
      <c r="G29" s="5">
        <v>0.28999999999999998</v>
      </c>
      <c r="O29">
        <f t="shared" si="10"/>
        <v>0.4</v>
      </c>
      <c r="P29">
        <f t="shared" si="6"/>
        <v>1.5</v>
      </c>
      <c r="Q29">
        <f t="shared" si="6"/>
        <v>0.67</v>
      </c>
      <c r="R29">
        <f t="shared" si="6"/>
        <v>1.585</v>
      </c>
      <c r="S29">
        <f t="shared" si="6"/>
        <v>0.62831853071795862</v>
      </c>
      <c r="T29">
        <f t="shared" si="6"/>
        <v>3.9641547679366473</v>
      </c>
      <c r="U29">
        <f t="shared" si="6"/>
        <v>2.9</v>
      </c>
    </row>
    <row r="30" spans="1:21" x14ac:dyDescent="0.25">
      <c r="O30" t="s">
        <v>15</v>
      </c>
    </row>
    <row r="31" spans="1:21" x14ac:dyDescent="0.25">
      <c r="A31" s="1" t="s">
        <v>2</v>
      </c>
      <c r="O31" s="2">
        <v>1</v>
      </c>
      <c r="P31">
        <v>1E-3</v>
      </c>
      <c r="Q31" s="3">
        <v>1</v>
      </c>
      <c r="R31">
        <v>0.01</v>
      </c>
      <c r="S31">
        <v>0.01</v>
      </c>
      <c r="T31">
        <v>10</v>
      </c>
      <c r="U31">
        <v>10</v>
      </c>
    </row>
    <row r="32" spans="1:21" x14ac:dyDescent="0.25">
      <c r="A32">
        <v>50</v>
      </c>
    </row>
    <row r="34" spans="1:21" ht="15.75" thickBot="1" x14ac:dyDescent="0.3">
      <c r="A34" s="13" t="s">
        <v>7</v>
      </c>
      <c r="B34" s="13" t="s">
        <v>16</v>
      </c>
      <c r="C34" s="13" t="s">
        <v>4</v>
      </c>
      <c r="D34" s="13" t="s">
        <v>9</v>
      </c>
      <c r="E34" s="13" t="s">
        <v>10</v>
      </c>
      <c r="F34" s="13" t="s">
        <v>17</v>
      </c>
      <c r="G34" s="13" t="s">
        <v>6</v>
      </c>
      <c r="O34" s="1" t="s">
        <v>7</v>
      </c>
      <c r="P34" s="1" t="s">
        <v>16</v>
      </c>
      <c r="Q34" s="1" t="s">
        <v>4</v>
      </c>
      <c r="R34" s="1" t="s">
        <v>9</v>
      </c>
      <c r="S34" s="1" t="s">
        <v>10</v>
      </c>
      <c r="T34" s="1" t="s">
        <v>17</v>
      </c>
      <c r="U34" s="1" t="s">
        <v>6</v>
      </c>
    </row>
    <row r="35" spans="1:21" x14ac:dyDescent="0.25">
      <c r="A35" s="10">
        <v>2.145</v>
      </c>
      <c r="B35" s="10">
        <v>200</v>
      </c>
      <c r="C35" s="10">
        <v>2.66</v>
      </c>
      <c r="D35" s="12">
        <f>$A$32*$C35+$B$4*$G35</f>
        <v>191</v>
      </c>
      <c r="E35" s="12">
        <f>$A35*(2*PI()*$B35)/60</f>
        <v>44.924774946334047</v>
      </c>
      <c r="F35" s="9">
        <f>E35/D35</f>
        <v>0.23520824579232485</v>
      </c>
      <c r="G35" s="10">
        <v>0.28999999999999998</v>
      </c>
      <c r="O35">
        <f>A35*O$39</f>
        <v>2.145</v>
      </c>
      <c r="P35">
        <f t="shared" ref="P35:U37" si="11">B35*P$39</f>
        <v>0.2</v>
      </c>
      <c r="Q35">
        <f t="shared" si="11"/>
        <v>2.66</v>
      </c>
      <c r="R35">
        <f t="shared" si="11"/>
        <v>1.9100000000000001</v>
      </c>
      <c r="S35">
        <f t="shared" si="11"/>
        <v>0.44924774946334045</v>
      </c>
      <c r="T35">
        <f t="shared" si="11"/>
        <v>2.3520824579232484</v>
      </c>
      <c r="U35">
        <f t="shared" si="11"/>
        <v>2.9</v>
      </c>
    </row>
    <row r="36" spans="1:21" x14ac:dyDescent="0.25">
      <c r="A36" s="5">
        <v>1.1499999999999999</v>
      </c>
      <c r="B36" s="5">
        <v>300</v>
      </c>
      <c r="C36" s="5">
        <v>1.4</v>
      </c>
      <c r="D36" s="8">
        <f t="shared" ref="D36:D37" si="12">$A$32*$C36+$B$4*$G36</f>
        <v>128</v>
      </c>
      <c r="E36" s="8">
        <f t="shared" ref="E36:E37" si="13">$A36*(2*PI()*$B36)/60</f>
        <v>36.128315516282619</v>
      </c>
      <c r="F36" s="6">
        <f t="shared" ref="F36:F37" si="14">E36/D36</f>
        <v>0.28225246497095796</v>
      </c>
      <c r="G36" s="5">
        <v>0.28999999999999998</v>
      </c>
      <c r="O36">
        <f t="shared" ref="O36:O37" si="15">A36*O$39</f>
        <v>1.1499999999999999</v>
      </c>
      <c r="P36">
        <f t="shared" si="11"/>
        <v>0.3</v>
      </c>
      <c r="Q36">
        <f t="shared" si="11"/>
        <v>1.4</v>
      </c>
      <c r="R36">
        <f t="shared" si="11"/>
        <v>1.28</v>
      </c>
      <c r="S36">
        <f t="shared" si="11"/>
        <v>0.36128315516282622</v>
      </c>
      <c r="T36">
        <f t="shared" si="11"/>
        <v>2.8225246497095795</v>
      </c>
      <c r="U36">
        <f t="shared" si="11"/>
        <v>2.9</v>
      </c>
    </row>
    <row r="37" spans="1:21" x14ac:dyDescent="0.25">
      <c r="A37" s="5">
        <v>0.4</v>
      </c>
      <c r="B37" s="5">
        <v>400</v>
      </c>
      <c r="C37" s="5">
        <v>0.6</v>
      </c>
      <c r="D37" s="8">
        <f t="shared" si="12"/>
        <v>88</v>
      </c>
      <c r="E37" s="8">
        <f t="shared" si="13"/>
        <v>16.755160819145566</v>
      </c>
      <c r="F37" s="6">
        <f t="shared" si="14"/>
        <v>0.19039955476301779</v>
      </c>
      <c r="G37" s="5">
        <v>0.28999999999999998</v>
      </c>
      <c r="O37">
        <f t="shared" si="15"/>
        <v>0.4</v>
      </c>
      <c r="P37">
        <f t="shared" si="11"/>
        <v>0.4</v>
      </c>
      <c r="Q37">
        <f t="shared" si="11"/>
        <v>0.6</v>
      </c>
      <c r="R37">
        <f t="shared" si="11"/>
        <v>0.88</v>
      </c>
      <c r="S37">
        <f t="shared" si="11"/>
        <v>0.16755160819145565</v>
      </c>
      <c r="T37">
        <f t="shared" si="11"/>
        <v>1.9039955476301778</v>
      </c>
      <c r="U37">
        <f t="shared" si="11"/>
        <v>2.9</v>
      </c>
    </row>
    <row r="38" spans="1:21" x14ac:dyDescent="0.25">
      <c r="O38" t="s">
        <v>15</v>
      </c>
    </row>
    <row r="39" spans="1:21" x14ac:dyDescent="0.25">
      <c r="A39" t="s">
        <v>12</v>
      </c>
      <c r="O39" s="2">
        <v>1</v>
      </c>
      <c r="P39">
        <v>1E-3</v>
      </c>
      <c r="Q39" s="3">
        <v>1</v>
      </c>
      <c r="R39">
        <v>0.01</v>
      </c>
      <c r="S39">
        <v>0.01</v>
      </c>
      <c r="T39">
        <v>10</v>
      </c>
      <c r="U39">
        <v>10</v>
      </c>
    </row>
    <row r="40" spans="1:21" x14ac:dyDescent="0.25">
      <c r="A40" s="1" t="s">
        <v>1</v>
      </c>
    </row>
    <row r="41" spans="1:21" x14ac:dyDescent="0.25">
      <c r="A41">
        <v>1500</v>
      </c>
    </row>
    <row r="42" spans="1:21" x14ac:dyDescent="0.25">
      <c r="A42" s="4" t="s">
        <v>13</v>
      </c>
      <c r="B42" s="4" t="s">
        <v>14</v>
      </c>
    </row>
    <row r="43" spans="1:21" x14ac:dyDescent="0.25">
      <c r="A43" s="5">
        <v>0</v>
      </c>
      <c r="B43" s="7">
        <v>5.6</v>
      </c>
    </row>
    <row r="44" spans="1:21" x14ac:dyDescent="0.25">
      <c r="A44" s="5">
        <v>96</v>
      </c>
      <c r="B44" s="7">
        <v>86.1</v>
      </c>
    </row>
    <row r="45" spans="1:21" x14ac:dyDescent="0.25">
      <c r="A45" s="5">
        <v>197</v>
      </c>
      <c r="B45" s="7">
        <v>124</v>
      </c>
    </row>
    <row r="46" spans="1:21" x14ac:dyDescent="0.25">
      <c r="A46" s="5">
        <v>300</v>
      </c>
      <c r="B46" s="7">
        <v>139.9</v>
      </c>
    </row>
    <row r="47" spans="1:21" x14ac:dyDescent="0.25">
      <c r="A47" s="5">
        <v>347</v>
      </c>
      <c r="B47" s="7">
        <v>145.32</v>
      </c>
    </row>
    <row r="48" spans="1:21" x14ac:dyDescent="0.25">
      <c r="A48" s="5">
        <v>152</v>
      </c>
      <c r="B48" s="7">
        <v>113.9</v>
      </c>
    </row>
    <row r="56" spans="7:7" x14ac:dyDescent="0.25">
      <c r="G56" s="15" t="s">
        <v>20</v>
      </c>
    </row>
    <row r="72" spans="1:19" x14ac:dyDescent="0.25">
      <c r="A72" t="s">
        <v>21</v>
      </c>
    </row>
    <row r="73" spans="1:19" x14ac:dyDescent="0.25">
      <c r="A73" t="s">
        <v>22</v>
      </c>
    </row>
    <row r="74" spans="1:19" x14ac:dyDescent="0.25">
      <c r="A74">
        <v>220</v>
      </c>
    </row>
    <row r="76" spans="1:19" ht="15.75" thickBot="1" x14ac:dyDescent="0.3">
      <c r="A76" s="13" t="s">
        <v>7</v>
      </c>
      <c r="B76" s="13" t="s">
        <v>16</v>
      </c>
      <c r="C76" s="13" t="s">
        <v>4</v>
      </c>
      <c r="D76" s="13" t="s">
        <v>9</v>
      </c>
      <c r="E76" s="13" t="s">
        <v>10</v>
      </c>
      <c r="F76" s="16" t="s">
        <v>17</v>
      </c>
      <c r="G76" s="18"/>
      <c r="N76" s="13" t="s">
        <v>7</v>
      </c>
      <c r="O76" s="13" t="s">
        <v>16</v>
      </c>
      <c r="P76" s="13" t="s">
        <v>4</v>
      </c>
      <c r="Q76" s="13" t="s">
        <v>9</v>
      </c>
      <c r="R76" s="13" t="s">
        <v>10</v>
      </c>
      <c r="S76" s="16" t="s">
        <v>17</v>
      </c>
    </row>
    <row r="77" spans="1:19" x14ac:dyDescent="0.25">
      <c r="A77" s="10">
        <v>2.145</v>
      </c>
      <c r="B77" s="10">
        <v>1800</v>
      </c>
      <c r="C77" s="10">
        <v>2.65</v>
      </c>
      <c r="D77" s="12">
        <f>$A$74*C77</f>
        <v>583</v>
      </c>
      <c r="E77" s="12">
        <f>$A77*(2*PI()*$B77)/60</f>
        <v>404.3229745170064</v>
      </c>
      <c r="F77" s="17">
        <f>E77/D77</f>
        <v>0.69352139711321847</v>
      </c>
      <c r="G77" s="19"/>
      <c r="N77" s="10">
        <f>A77*N$85</f>
        <v>2.145</v>
      </c>
      <c r="O77" s="10">
        <f>B77*O$85</f>
        <v>1.8</v>
      </c>
      <c r="P77" s="10">
        <f t="shared" ref="P77:S83" si="16">C77*P$85</f>
        <v>2.65</v>
      </c>
      <c r="Q77" s="10">
        <f t="shared" si="16"/>
        <v>5.83</v>
      </c>
      <c r="R77" s="10">
        <f t="shared" si="16"/>
        <v>4.0432297451700645</v>
      </c>
      <c r="S77" s="10">
        <f t="shared" si="16"/>
        <v>6.9352139711321845</v>
      </c>
    </row>
    <row r="78" spans="1:19" x14ac:dyDescent="0.25">
      <c r="A78" s="5">
        <v>1.8</v>
      </c>
      <c r="B78" s="5">
        <v>2000</v>
      </c>
      <c r="C78" s="5">
        <v>2.2999999999999998</v>
      </c>
      <c r="D78" s="12">
        <f t="shared" ref="D78:D83" si="17">$A$74*C78</f>
        <v>505.99999999999994</v>
      </c>
      <c r="E78" s="12">
        <f t="shared" ref="E78:E83" si="18">$A78*(2*PI()*$B78)/60</f>
        <v>376.99111843077515</v>
      </c>
      <c r="F78" s="17">
        <f t="shared" ref="F78:F83" si="19">E78/D78</f>
        <v>0.74504173602919999</v>
      </c>
      <c r="G78" s="19"/>
      <c r="N78" s="10">
        <f t="shared" ref="N78:O83" si="20">A78*N$85</f>
        <v>1.8</v>
      </c>
      <c r="O78" s="10">
        <f t="shared" si="20"/>
        <v>2</v>
      </c>
      <c r="P78" s="10">
        <f t="shared" si="16"/>
        <v>2.2999999999999998</v>
      </c>
      <c r="Q78" s="10">
        <f t="shared" si="16"/>
        <v>5.0599999999999996</v>
      </c>
      <c r="R78" s="10">
        <f t="shared" si="16"/>
        <v>3.7699111843077517</v>
      </c>
      <c r="S78" s="10">
        <f t="shared" si="16"/>
        <v>7.4504173602919996</v>
      </c>
    </row>
    <row r="79" spans="1:19" x14ac:dyDescent="0.25">
      <c r="A79" s="5">
        <v>1.6</v>
      </c>
      <c r="B79" s="5">
        <v>2000</v>
      </c>
      <c r="C79" s="5">
        <v>2.1</v>
      </c>
      <c r="D79" s="12">
        <f t="shared" si="17"/>
        <v>462</v>
      </c>
      <c r="E79" s="12">
        <f t="shared" si="18"/>
        <v>335.10321638291128</v>
      </c>
      <c r="F79" s="17">
        <f t="shared" si="19"/>
        <v>0.72533163719244864</v>
      </c>
      <c r="G79" s="19"/>
      <c r="N79" s="10">
        <f t="shared" si="20"/>
        <v>1.6</v>
      </c>
      <c r="O79" s="10">
        <f t="shared" si="20"/>
        <v>2</v>
      </c>
      <c r="P79" s="10">
        <f t="shared" si="16"/>
        <v>2.1</v>
      </c>
      <c r="Q79" s="10">
        <f t="shared" si="16"/>
        <v>4.62</v>
      </c>
      <c r="R79" s="10">
        <f t="shared" si="16"/>
        <v>3.351032163829113</v>
      </c>
      <c r="S79" s="10">
        <f t="shared" si="16"/>
        <v>7.2533163719244866</v>
      </c>
    </row>
    <row r="80" spans="1:19" x14ac:dyDescent="0.25">
      <c r="A80" s="20">
        <v>1.4</v>
      </c>
      <c r="B80" s="5">
        <v>2100</v>
      </c>
      <c r="C80" s="20">
        <v>1.9</v>
      </c>
      <c r="D80" s="12">
        <f t="shared" si="17"/>
        <v>418</v>
      </c>
      <c r="E80" s="12">
        <f t="shared" si="18"/>
        <v>307.8760800517997</v>
      </c>
      <c r="F80" s="9">
        <f t="shared" si="19"/>
        <v>0.73654564605693706</v>
      </c>
      <c r="N80" s="10">
        <f t="shared" si="20"/>
        <v>1.4</v>
      </c>
      <c r="O80" s="10">
        <f t="shared" si="20"/>
        <v>2.1</v>
      </c>
      <c r="P80" s="10">
        <f t="shared" si="16"/>
        <v>1.9</v>
      </c>
      <c r="Q80" s="10">
        <f t="shared" si="16"/>
        <v>4.18</v>
      </c>
      <c r="R80" s="10">
        <f t="shared" si="16"/>
        <v>3.0787608005179972</v>
      </c>
      <c r="S80" s="10">
        <f t="shared" si="16"/>
        <v>7.3654564605693711</v>
      </c>
    </row>
    <row r="81" spans="1:19" x14ac:dyDescent="0.25">
      <c r="A81" s="20">
        <v>1.2</v>
      </c>
      <c r="B81" s="20">
        <v>2250</v>
      </c>
      <c r="C81" s="20">
        <v>1.8</v>
      </c>
      <c r="D81" s="12">
        <f t="shared" si="17"/>
        <v>396</v>
      </c>
      <c r="E81" s="12">
        <f t="shared" si="18"/>
        <v>282.74333882308139</v>
      </c>
      <c r="F81" s="9">
        <f t="shared" si="19"/>
        <v>0.71399833036131666</v>
      </c>
      <c r="N81" s="10">
        <f t="shared" si="20"/>
        <v>1.2</v>
      </c>
      <c r="O81" s="10">
        <f t="shared" si="20"/>
        <v>2.25</v>
      </c>
      <c r="P81" s="10">
        <f t="shared" si="16"/>
        <v>1.8</v>
      </c>
      <c r="Q81" s="10">
        <f t="shared" si="16"/>
        <v>3.96</v>
      </c>
      <c r="R81" s="10">
        <f t="shared" si="16"/>
        <v>2.8274333882308138</v>
      </c>
      <c r="S81" s="10">
        <f t="shared" si="16"/>
        <v>7.1399833036131666</v>
      </c>
    </row>
    <row r="82" spans="1:19" x14ac:dyDescent="0.25">
      <c r="A82" s="20">
        <v>1</v>
      </c>
      <c r="B82" s="20">
        <v>2400</v>
      </c>
      <c r="C82" s="20">
        <v>1.59</v>
      </c>
      <c r="D82" s="12">
        <f t="shared" si="17"/>
        <v>349.8</v>
      </c>
      <c r="E82" s="12">
        <f t="shared" si="18"/>
        <v>251.32741228718345</v>
      </c>
      <c r="F82" s="9">
        <f t="shared" si="19"/>
        <v>0.71848888589818027</v>
      </c>
      <c r="N82" s="10">
        <f t="shared" si="20"/>
        <v>1</v>
      </c>
      <c r="O82" s="10">
        <f t="shared" si="20"/>
        <v>2.4</v>
      </c>
      <c r="P82" s="10">
        <f t="shared" si="16"/>
        <v>1.59</v>
      </c>
      <c r="Q82" s="10">
        <f t="shared" si="16"/>
        <v>3.4980000000000002</v>
      </c>
      <c r="R82" s="10">
        <f t="shared" si="16"/>
        <v>2.5132741228718345</v>
      </c>
      <c r="S82" s="10">
        <f t="shared" si="16"/>
        <v>7.184888858981803</v>
      </c>
    </row>
    <row r="83" spans="1:19" x14ac:dyDescent="0.25">
      <c r="A83" s="20">
        <v>0.8</v>
      </c>
      <c r="B83" s="20">
        <v>2600</v>
      </c>
      <c r="C83" s="20">
        <v>1.4</v>
      </c>
      <c r="D83" s="12">
        <f t="shared" si="17"/>
        <v>308</v>
      </c>
      <c r="E83" s="12">
        <f t="shared" si="18"/>
        <v>217.8170906488923</v>
      </c>
      <c r="F83" s="9">
        <f t="shared" si="19"/>
        <v>0.70719834626263733</v>
      </c>
      <c r="N83" s="10">
        <f t="shared" si="20"/>
        <v>0.8</v>
      </c>
      <c r="O83" s="10">
        <f t="shared" si="20"/>
        <v>2.6</v>
      </c>
      <c r="P83" s="10">
        <f t="shared" si="16"/>
        <v>1.4</v>
      </c>
      <c r="Q83" s="10">
        <f t="shared" si="16"/>
        <v>3.08</v>
      </c>
      <c r="R83" s="10">
        <f t="shared" si="16"/>
        <v>2.1781709064889232</v>
      </c>
      <c r="S83" s="10">
        <f t="shared" si="16"/>
        <v>7.0719834626263731</v>
      </c>
    </row>
    <row r="84" spans="1:19" x14ac:dyDescent="0.25">
      <c r="N84" t="s">
        <v>15</v>
      </c>
    </row>
    <row r="85" spans="1:19" x14ac:dyDescent="0.25">
      <c r="N85" s="2">
        <v>1</v>
      </c>
      <c r="O85">
        <v>1E-3</v>
      </c>
      <c r="P85" s="3">
        <v>1</v>
      </c>
      <c r="Q85">
        <v>0.01</v>
      </c>
      <c r="R85">
        <v>0.01</v>
      </c>
      <c r="S85">
        <v>10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Romano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Paul-Gerald Dittrich</cp:lastModifiedBy>
  <dcterms:created xsi:type="dcterms:W3CDTF">2010-12-10T08:45:37Z</dcterms:created>
  <dcterms:modified xsi:type="dcterms:W3CDTF">2010-12-16T19:43:35Z</dcterms:modified>
</cp:coreProperties>
</file>