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610" windowHeight="11640" activeTab="2"/>
  </bookViews>
  <sheets>
    <sheet name="Leerlauf" sheetId="2" r:id="rId1"/>
    <sheet name="Kurzschluss" sheetId="1" r:id="rId2"/>
    <sheet name="Belastung" sheetId="3" r:id="rId3"/>
  </sheets>
  <calcPr calcId="125725"/>
</workbook>
</file>

<file path=xl/calcChain.xml><?xml version="1.0" encoding="utf-8"?>
<calcChain xmlns="http://schemas.openxmlformats.org/spreadsheetml/2006/main">
  <c r="C8" i="3"/>
  <c r="D8"/>
  <c r="E8"/>
  <c r="F8"/>
  <c r="G8"/>
  <c r="H8"/>
  <c r="I8"/>
  <c r="J8"/>
  <c r="K8"/>
  <c r="B8"/>
  <c r="C7"/>
  <c r="D7"/>
  <c r="E7"/>
  <c r="F7"/>
  <c r="G7"/>
  <c r="H7"/>
  <c r="I7"/>
  <c r="J7"/>
  <c r="K7"/>
  <c r="B7"/>
  <c r="C12" i="1"/>
  <c r="J6" i="2"/>
  <c r="C6" i="3"/>
  <c r="D6"/>
  <c r="E6"/>
  <c r="E9" s="1"/>
  <c r="F6"/>
  <c r="G6"/>
  <c r="G9" s="1"/>
  <c r="H6"/>
  <c r="I6"/>
  <c r="I9" s="1"/>
  <c r="J6"/>
  <c r="K6"/>
  <c r="K9" s="1"/>
  <c r="B6"/>
  <c r="F2" i="1"/>
  <c r="D2"/>
  <c r="C6" s="1"/>
  <c r="A10" s="1"/>
  <c r="B10" s="1"/>
  <c r="C10" s="1"/>
  <c r="F2" i="2"/>
  <c r="D2"/>
  <c r="D6" s="1"/>
  <c r="F6" s="1"/>
  <c r="D9" i="3" l="1"/>
  <c r="J9"/>
  <c r="H9"/>
  <c r="F9"/>
  <c r="D6" i="1"/>
  <c r="D10" s="1"/>
  <c r="G10" s="1"/>
  <c r="E10"/>
  <c r="F10" s="1"/>
  <c r="C9" i="3"/>
  <c r="B9"/>
  <c r="G6" i="2"/>
  <c r="C6"/>
  <c r="E6" s="1"/>
  <c r="I6"/>
  <c r="H6"/>
</calcChain>
</file>

<file path=xl/sharedStrings.xml><?xml version="1.0" encoding="utf-8"?>
<sst xmlns="http://schemas.openxmlformats.org/spreadsheetml/2006/main" count="52" uniqueCount="38">
  <si>
    <t>I_N/A</t>
  </si>
  <si>
    <t>U_K / V</t>
  </si>
  <si>
    <t>phi / °</t>
  </si>
  <si>
    <t>I_0 / A</t>
  </si>
  <si>
    <t>U_1 / V</t>
  </si>
  <si>
    <t>graphisch</t>
  </si>
  <si>
    <t>I_Fe</t>
  </si>
  <si>
    <t>I_mu</t>
  </si>
  <si>
    <t>mathematisch</t>
  </si>
  <si>
    <t>R_Fe / Ohm</t>
  </si>
  <si>
    <t>X_L / Ohm</t>
  </si>
  <si>
    <t>phi / rad</t>
  </si>
  <si>
    <t xml:space="preserve">omega </t>
  </si>
  <si>
    <t>f / Hz</t>
  </si>
  <si>
    <t>L / H</t>
  </si>
  <si>
    <t>S / VA</t>
  </si>
  <si>
    <t>Q / var</t>
  </si>
  <si>
    <t>P / W</t>
  </si>
  <si>
    <t>U_R / V</t>
  </si>
  <si>
    <t>U_sigma / V</t>
  </si>
  <si>
    <t>berechnet</t>
  </si>
  <si>
    <t>R / Ohm</t>
  </si>
  <si>
    <t>R_1 / Ohm</t>
  </si>
  <si>
    <t>R_2' / Ohm</t>
  </si>
  <si>
    <t>X_sigma / Ohm</t>
  </si>
  <si>
    <t>X_sigma1 / Ohm</t>
  </si>
  <si>
    <t>X_sigma_2'</t>
  </si>
  <si>
    <t>L_sigma / H</t>
  </si>
  <si>
    <t>R_2 / Ohm</t>
  </si>
  <si>
    <t>gemessen</t>
  </si>
  <si>
    <t>ü=</t>
  </si>
  <si>
    <t>I_2 / mA</t>
  </si>
  <si>
    <t>I_1 / mA</t>
  </si>
  <si>
    <t>U_2 / V</t>
  </si>
  <si>
    <t>Phi / rad</t>
  </si>
  <si>
    <t>P_1 / W</t>
  </si>
  <si>
    <t>P_2 / W</t>
  </si>
  <si>
    <t>theta /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</si>
</sst>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zoomScaleNormal="100" workbookViewId="0">
      <selection activeCell="K6" sqref="K6"/>
    </sheetView>
  </sheetViews>
  <sheetFormatPr baseColWidth="10" defaultRowHeight="15"/>
  <sheetData>
    <row r="1" spans="1:10">
      <c r="A1" s="1" t="s">
        <v>3</v>
      </c>
      <c r="B1" s="1" t="s">
        <v>4</v>
      </c>
      <c r="C1" s="1" t="s">
        <v>2</v>
      </c>
      <c r="D1" s="1" t="s">
        <v>11</v>
      </c>
      <c r="E1" s="1" t="s">
        <v>13</v>
      </c>
      <c r="F1" s="1" t="s">
        <v>12</v>
      </c>
    </row>
    <row r="2" spans="1:10">
      <c r="A2" s="1">
        <v>1.6299999999999999E-2</v>
      </c>
      <c r="B2" s="1">
        <v>12.14</v>
      </c>
      <c r="C2" s="1">
        <v>59.4</v>
      </c>
      <c r="D2" s="1">
        <f>C2*((2*PI())/360)</f>
        <v>1.0367255756846316</v>
      </c>
      <c r="E2" s="1">
        <v>50</v>
      </c>
      <c r="F2" s="1">
        <f>2*PI()*E2</f>
        <v>314.15926535897933</v>
      </c>
    </row>
    <row r="4" spans="1:10">
      <c r="A4" s="2" t="s">
        <v>5</v>
      </c>
      <c r="B4" s="2"/>
      <c r="C4" s="2" t="s">
        <v>8</v>
      </c>
      <c r="D4" s="2"/>
      <c r="E4" s="2"/>
      <c r="F4" s="2"/>
      <c r="G4" s="2"/>
      <c r="H4" s="2"/>
      <c r="I4" s="2"/>
      <c r="J4" s="2"/>
    </row>
    <row r="5" spans="1:10">
      <c r="A5" s="1" t="s">
        <v>6</v>
      </c>
      <c r="B5" s="1" t="s">
        <v>7</v>
      </c>
      <c r="C5" s="1" t="s">
        <v>6</v>
      </c>
      <c r="D5" s="1" t="s">
        <v>7</v>
      </c>
      <c r="E5" s="1" t="s">
        <v>9</v>
      </c>
      <c r="F5" s="1" t="s">
        <v>10</v>
      </c>
      <c r="G5" s="1" t="s">
        <v>14</v>
      </c>
      <c r="H5" s="1" t="s">
        <v>17</v>
      </c>
      <c r="I5" s="1" t="s">
        <v>16</v>
      </c>
      <c r="J5" s="1" t="s">
        <v>15</v>
      </c>
    </row>
    <row r="6" spans="1:10">
      <c r="A6" s="1"/>
      <c r="B6" s="1"/>
      <c r="C6" s="1">
        <f>COS(D2)*A2</f>
        <v>8.297375076731053E-3</v>
      </c>
      <c r="D6" s="1">
        <f>SIN(D2)*A2</f>
        <v>1.4030095040164278E-2</v>
      </c>
      <c r="E6" s="1">
        <f>B2/C6</f>
        <v>1463.1133205060364</v>
      </c>
      <c r="F6" s="1">
        <f>B2/D6</f>
        <v>865.28280565787634</v>
      </c>
      <c r="G6" s="1">
        <f>F6/F2</f>
        <v>2.7542807138574967</v>
      </c>
      <c r="H6" s="1">
        <f>COS(D2)*J6</f>
        <v>0.100730133431515</v>
      </c>
      <c r="I6" s="1">
        <f>SIN(D2)*J6</f>
        <v>0.17032535378759436</v>
      </c>
      <c r="J6" s="1">
        <f>B2*A2</f>
        <v>0.197882</v>
      </c>
    </row>
  </sheetData>
  <mergeCells count="2">
    <mergeCell ref="A4:B4"/>
    <mergeCell ref="C4: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A13" sqref="A13:G13"/>
    </sheetView>
  </sheetViews>
  <sheetFormatPr baseColWidth="10" defaultRowHeight="15"/>
  <sheetData>
    <row r="1" spans="1:9">
      <c r="A1" s="1" t="s">
        <v>0</v>
      </c>
      <c r="B1" s="1" t="s">
        <v>1</v>
      </c>
      <c r="C1" s="1" t="s">
        <v>2</v>
      </c>
      <c r="D1" s="1" t="s">
        <v>11</v>
      </c>
      <c r="E1" s="1" t="s">
        <v>13</v>
      </c>
      <c r="F1" s="1" t="s">
        <v>12</v>
      </c>
      <c r="H1" s="1"/>
      <c r="I1" s="1" t="s">
        <v>30</v>
      </c>
    </row>
    <row r="2" spans="1:9">
      <c r="A2" s="1">
        <v>0.12559999999999999</v>
      </c>
      <c r="B2" s="1">
        <v>9.26</v>
      </c>
      <c r="C2" s="1">
        <v>63</v>
      </c>
      <c r="D2" s="1">
        <f>C2*((2*PI())/360)</f>
        <v>1.0995574287564276</v>
      </c>
      <c r="E2" s="1">
        <v>50</v>
      </c>
      <c r="F2" s="1">
        <f>2*PI()*E2</f>
        <v>314.15926535897933</v>
      </c>
      <c r="H2" s="1"/>
      <c r="I2" s="1">
        <v>2</v>
      </c>
    </row>
    <row r="4" spans="1:9">
      <c r="A4" s="2" t="s">
        <v>5</v>
      </c>
      <c r="B4" s="2"/>
      <c r="C4" s="2" t="s">
        <v>8</v>
      </c>
      <c r="D4" s="2"/>
    </row>
    <row r="5" spans="1:9">
      <c r="A5" s="1" t="s">
        <v>18</v>
      </c>
      <c r="B5" s="1" t="s">
        <v>19</v>
      </c>
      <c r="C5" s="1" t="s">
        <v>18</v>
      </c>
      <c r="D5" s="1" t="s">
        <v>19</v>
      </c>
    </row>
    <row r="6" spans="1:9">
      <c r="A6" s="1"/>
      <c r="B6" s="1"/>
      <c r="C6" s="1">
        <f>B2*COS(D2)</f>
        <v>4.203952027588203</v>
      </c>
      <c r="D6" s="1">
        <f>B2*SIN(D2)</f>
        <v>8.2507204139842862</v>
      </c>
    </row>
    <row r="8" spans="1:9">
      <c r="A8" s="2" t="s">
        <v>20</v>
      </c>
      <c r="B8" s="2"/>
      <c r="C8" s="2"/>
      <c r="D8" s="2"/>
      <c r="E8" s="2"/>
      <c r="F8" s="2"/>
      <c r="G8" s="2"/>
    </row>
    <row r="9" spans="1:9">
      <c r="A9" s="1" t="s">
        <v>21</v>
      </c>
      <c r="B9" s="1" t="s">
        <v>22</v>
      </c>
      <c r="C9" s="1" t="s">
        <v>23</v>
      </c>
      <c r="D9" s="1" t="s">
        <v>24</v>
      </c>
      <c r="E9" s="1" t="s">
        <v>25</v>
      </c>
      <c r="F9" s="1" t="s">
        <v>26</v>
      </c>
      <c r="G9" s="1" t="s">
        <v>27</v>
      </c>
    </row>
    <row r="10" spans="1:9">
      <c r="A10" s="1">
        <f>C6/A2</f>
        <v>33.47095563366404</v>
      </c>
      <c r="B10" s="1">
        <f>A10/2</f>
        <v>16.73547781683202</v>
      </c>
      <c r="C10" s="1">
        <f>B10</f>
        <v>16.73547781683202</v>
      </c>
      <c r="D10" s="1">
        <f>D6/A2</f>
        <v>65.690449155925847</v>
      </c>
      <c r="E10" s="1">
        <f>D10/2</f>
        <v>32.845224577962924</v>
      </c>
      <c r="F10" s="1">
        <f>E10</f>
        <v>32.845224577962924</v>
      </c>
      <c r="G10" s="1">
        <f>D10/F2</f>
        <v>0.20909919394184845</v>
      </c>
    </row>
    <row r="11" spans="1:9">
      <c r="A11" s="1"/>
      <c r="B11" s="1"/>
      <c r="C11" s="1" t="s">
        <v>28</v>
      </c>
      <c r="D11" s="1"/>
      <c r="E11" s="1"/>
      <c r="F11" s="1"/>
      <c r="G11" s="1"/>
    </row>
    <row r="12" spans="1:9">
      <c r="A12" s="1"/>
      <c r="B12" s="1"/>
      <c r="C12" s="1">
        <f>C10/(I2*I2)</f>
        <v>4.183869454208005</v>
      </c>
      <c r="D12" s="1"/>
      <c r="E12" s="1"/>
      <c r="F12" s="1"/>
      <c r="G12" s="1"/>
    </row>
    <row r="13" spans="1:9">
      <c r="A13" s="2" t="s">
        <v>29</v>
      </c>
      <c r="B13" s="2"/>
      <c r="C13" s="2"/>
      <c r="D13" s="2"/>
      <c r="E13" s="2"/>
      <c r="F13" s="2"/>
      <c r="G13" s="2"/>
    </row>
    <row r="14" spans="1:9">
      <c r="A14" s="1"/>
      <c r="B14" s="1" t="s">
        <v>22</v>
      </c>
      <c r="C14" s="1" t="s">
        <v>28</v>
      </c>
      <c r="D14" s="1"/>
      <c r="E14" s="1"/>
      <c r="F14" s="1"/>
      <c r="G14" s="1"/>
    </row>
    <row r="15" spans="1:9">
      <c r="A15" s="1"/>
      <c r="B15" s="1">
        <v>18</v>
      </c>
      <c r="C15" s="1">
        <v>3.85</v>
      </c>
      <c r="D15" s="1"/>
      <c r="E15" s="1"/>
      <c r="F15" s="1"/>
      <c r="G15" s="1"/>
    </row>
  </sheetData>
  <mergeCells count="4">
    <mergeCell ref="C4:D4"/>
    <mergeCell ref="A4:B4"/>
    <mergeCell ref="A8:G8"/>
    <mergeCell ref="A13:G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7" sqref="B7"/>
    </sheetView>
  </sheetViews>
  <sheetFormatPr baseColWidth="10" defaultRowHeight="15"/>
  <sheetData>
    <row r="1" spans="1:11">
      <c r="A1" s="1" t="s">
        <v>4</v>
      </c>
      <c r="B1" s="1">
        <v>22</v>
      </c>
      <c r="C1" s="1">
        <v>22</v>
      </c>
      <c r="D1" s="1">
        <v>22</v>
      </c>
      <c r="E1" s="1">
        <v>22</v>
      </c>
      <c r="F1" s="1">
        <v>22</v>
      </c>
      <c r="G1" s="1">
        <v>22</v>
      </c>
      <c r="H1" s="1">
        <v>22</v>
      </c>
      <c r="I1" s="1">
        <v>22</v>
      </c>
      <c r="J1" s="1">
        <v>22</v>
      </c>
      <c r="K1" s="1">
        <v>22</v>
      </c>
    </row>
    <row r="2" spans="1:11">
      <c r="A2" s="1" t="s">
        <v>31</v>
      </c>
      <c r="B2" s="1">
        <v>0</v>
      </c>
      <c r="C2" s="1">
        <v>50</v>
      </c>
      <c r="D2" s="1">
        <v>75</v>
      </c>
      <c r="E2" s="1">
        <v>100</v>
      </c>
      <c r="F2" s="1">
        <v>125</v>
      </c>
      <c r="G2" s="1">
        <v>150</v>
      </c>
      <c r="H2" s="1">
        <v>200</v>
      </c>
      <c r="I2" s="1">
        <v>300</v>
      </c>
      <c r="J2" s="1">
        <v>400</v>
      </c>
      <c r="K2" s="1">
        <v>560</v>
      </c>
    </row>
    <row r="3" spans="1:11">
      <c r="A3" s="1" t="s">
        <v>32</v>
      </c>
      <c r="B3" s="1">
        <v>23</v>
      </c>
      <c r="C3" s="1">
        <v>42</v>
      </c>
      <c r="D3" s="1">
        <v>54</v>
      </c>
      <c r="E3" s="1">
        <v>67</v>
      </c>
      <c r="F3" s="1">
        <v>79</v>
      </c>
      <c r="G3" s="1">
        <v>92</v>
      </c>
      <c r="H3" s="1">
        <v>117</v>
      </c>
      <c r="I3" s="1">
        <v>172</v>
      </c>
      <c r="J3" s="1">
        <v>218</v>
      </c>
      <c r="K3" s="1">
        <v>297</v>
      </c>
    </row>
    <row r="4" spans="1:11">
      <c r="A4" s="1" t="s">
        <v>33</v>
      </c>
      <c r="B4" s="1">
        <v>10.8</v>
      </c>
      <c r="C4" s="1">
        <v>10</v>
      </c>
      <c r="D4" s="1">
        <v>9.8000000000000007</v>
      </c>
      <c r="E4" s="1">
        <v>9.5</v>
      </c>
      <c r="F4" s="1">
        <v>9.1</v>
      </c>
      <c r="G4" s="1">
        <v>8.6999999999999993</v>
      </c>
      <c r="H4" s="1">
        <v>8</v>
      </c>
      <c r="I4" s="1">
        <v>6.1</v>
      </c>
      <c r="J4" s="1">
        <v>4</v>
      </c>
      <c r="K4" s="1">
        <v>0.3</v>
      </c>
    </row>
    <row r="5" spans="1:11">
      <c r="A5" s="1" t="s">
        <v>2</v>
      </c>
      <c r="B5" s="1">
        <v>52</v>
      </c>
      <c r="C5" s="1">
        <v>30</v>
      </c>
      <c r="D5" s="1">
        <v>29</v>
      </c>
      <c r="E5" s="1">
        <v>27</v>
      </c>
      <c r="F5" s="1">
        <v>26</v>
      </c>
      <c r="G5" s="1">
        <v>26</v>
      </c>
      <c r="H5" s="1">
        <v>28</v>
      </c>
      <c r="I5" s="1">
        <v>35</v>
      </c>
      <c r="J5" s="1">
        <v>43</v>
      </c>
      <c r="K5" s="1">
        <v>63</v>
      </c>
    </row>
    <row r="6" spans="1:11">
      <c r="A6" s="1" t="s">
        <v>34</v>
      </c>
      <c r="B6" s="1">
        <f>B5*((2*PI())/360)</f>
        <v>0.90757121103705141</v>
      </c>
      <c r="C6" s="1">
        <f t="shared" ref="C6:K6" si="0">C5*((2*PI())/360)</f>
        <v>0.52359877559829882</v>
      </c>
      <c r="D6" s="1">
        <f t="shared" si="0"/>
        <v>0.50614548307835561</v>
      </c>
      <c r="E6" s="1">
        <f t="shared" si="0"/>
        <v>0.47123889803846897</v>
      </c>
      <c r="F6" s="1">
        <f t="shared" si="0"/>
        <v>0.4537856055185257</v>
      </c>
      <c r="G6" s="1">
        <f t="shared" si="0"/>
        <v>0.4537856055185257</v>
      </c>
      <c r="H6" s="1">
        <f t="shared" si="0"/>
        <v>0.48869219055841229</v>
      </c>
      <c r="I6" s="1">
        <f t="shared" si="0"/>
        <v>0.6108652381980153</v>
      </c>
      <c r="J6" s="1">
        <f t="shared" si="0"/>
        <v>0.75049157835756175</v>
      </c>
      <c r="K6" s="1">
        <f t="shared" si="0"/>
        <v>1.0995574287564276</v>
      </c>
    </row>
    <row r="7" spans="1:11">
      <c r="A7" s="1" t="s">
        <v>35</v>
      </c>
      <c r="B7" s="1">
        <f>(B1*B3*COS(B6))/1000</f>
        <v>0.31152470651478309</v>
      </c>
      <c r="C7" s="1">
        <f t="shared" ref="C7:K7" si="1">(C1*C3*COS(C6))/1000</f>
        <v>0.80020747309682139</v>
      </c>
      <c r="D7" s="1">
        <f t="shared" si="1"/>
        <v>1.039048212081602</v>
      </c>
      <c r="E7" s="1">
        <f t="shared" si="1"/>
        <v>1.3133436166536543</v>
      </c>
      <c r="F7" s="1">
        <f t="shared" si="1"/>
        <v>1.5621040524679521</v>
      </c>
      <c r="G7" s="1">
        <f t="shared" si="1"/>
        <v>1.8191591497095141</v>
      </c>
      <c r="H7" s="1">
        <f t="shared" si="1"/>
        <v>2.272707104018878</v>
      </c>
      <c r="I7" s="1">
        <f t="shared" si="1"/>
        <v>3.0996713355895449</v>
      </c>
      <c r="J7" s="1">
        <f t="shared" si="1"/>
        <v>3.5075723529655414</v>
      </c>
      <c r="K7" s="1">
        <f t="shared" si="1"/>
        <v>2.9663739252981984</v>
      </c>
    </row>
    <row r="8" spans="1:11">
      <c r="A8" s="1" t="s">
        <v>36</v>
      </c>
      <c r="B8" s="1">
        <f>(B4*B2)/1000</f>
        <v>0</v>
      </c>
      <c r="C8" s="1">
        <f t="shared" ref="C8:K8" si="2">(C4*C2)/1000</f>
        <v>0.5</v>
      </c>
      <c r="D8" s="1">
        <f t="shared" si="2"/>
        <v>0.73499999999999999</v>
      </c>
      <c r="E8" s="1">
        <f t="shared" si="2"/>
        <v>0.95</v>
      </c>
      <c r="F8" s="1">
        <f t="shared" si="2"/>
        <v>1.1375</v>
      </c>
      <c r="G8" s="1">
        <f t="shared" si="2"/>
        <v>1.3049999999999999</v>
      </c>
      <c r="H8" s="1">
        <f t="shared" si="2"/>
        <v>1.6</v>
      </c>
      <c r="I8" s="1">
        <f t="shared" si="2"/>
        <v>1.83</v>
      </c>
      <c r="J8" s="1">
        <f t="shared" si="2"/>
        <v>1.6</v>
      </c>
      <c r="K8" s="1">
        <f t="shared" si="2"/>
        <v>0.16800000000000001</v>
      </c>
    </row>
    <row r="9" spans="1:11">
      <c r="A9" s="1" t="s">
        <v>37</v>
      </c>
      <c r="B9" s="1">
        <f>B8/B7*100</f>
        <v>0</v>
      </c>
      <c r="C9" s="1">
        <f>C8/C7*100</f>
        <v>62.483795366842607</v>
      </c>
      <c r="D9" s="1">
        <f t="shared" ref="D9:K9" si="3">D8/D7*100</f>
        <v>70.737814805293795</v>
      </c>
      <c r="E9" s="1">
        <f t="shared" si="3"/>
        <v>72.33445900628513</v>
      </c>
      <c r="F9" s="1">
        <f t="shared" si="3"/>
        <v>72.81845266343656</v>
      </c>
      <c r="G9" s="1">
        <f t="shared" si="3"/>
        <v>71.736439343879525</v>
      </c>
      <c r="H9" s="1">
        <f t="shared" si="3"/>
        <v>70.400624751455439</v>
      </c>
      <c r="I9" s="1">
        <f t="shared" si="3"/>
        <v>59.038517374034484</v>
      </c>
      <c r="J9" s="1">
        <f t="shared" si="3"/>
        <v>45.61559503248025</v>
      </c>
      <c r="K9" s="1">
        <f t="shared" si="3"/>
        <v>5.6634802027904021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Leerlauf</vt:lpstr>
      <vt:lpstr>Kurzschluss</vt:lpstr>
      <vt:lpstr>Belastung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</dc:creator>
  <cp:lastModifiedBy>Jürgen</cp:lastModifiedBy>
  <dcterms:created xsi:type="dcterms:W3CDTF">2010-11-08T21:48:48Z</dcterms:created>
  <dcterms:modified xsi:type="dcterms:W3CDTF">2010-11-09T12:40:15Z</dcterms:modified>
</cp:coreProperties>
</file>